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mc:AlternateContent xmlns:mc="http://schemas.openxmlformats.org/markup-compatibility/2006">
    <mc:Choice Requires="x15">
      <x15ac:absPath xmlns:x15ac="http://schemas.microsoft.com/office/spreadsheetml/2010/11/ac" url="https://uwnetid.sharepoint.com/sites/green_building/Shared Documents/4-Policy Development (GBS Update)/2. UW-GBS Working Documents/GBS Workbook/"/>
    </mc:Choice>
  </mc:AlternateContent>
  <xr:revisionPtr revIDLastSave="0" documentId="8_{38F618BC-D0E4-484E-9F8C-9E8AA5D049F7}" xr6:coauthVersionLast="47" xr6:coauthVersionMax="47" xr10:uidLastSave="{00000000-0000-0000-0000-000000000000}"/>
  <bookViews>
    <workbookView xWindow="-120" yWindow="-120" windowWidth="29040" windowHeight="15720" tabRatio="946" xr2:uid="{DEFCA260-D2C0-4E1E-B4D7-AFECA1D2075F}"/>
  </bookViews>
  <sheets>
    <sheet name="Instructions" sheetId="26" r:id="rId1"/>
    <sheet name="Step 1 - Confirm Applicability" sheetId="18" r:id="rId2"/>
    <sheet name="Step 2 - Determine Tier" sheetId="9" r:id="rId3"/>
    <sheet name="Step 3 - Tier 4 Track &amp; Report " sheetId="19" r:id="rId4"/>
    <sheet name="Step 3 -  Tier 3 Track &amp; Report" sheetId="22" r:id="rId5"/>
    <sheet name="Step 3 Tier 2b Track and Report" sheetId="23" r:id="rId6"/>
    <sheet name="Step 3 Tier 2a Track and Report" sheetId="24" r:id="rId7"/>
    <sheet name="Step 3 Tier 1 Track and Report" sheetId="25" r:id="rId8"/>
  </sheets>
  <definedNames>
    <definedName name="ratingsyste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9" l="1" a="1"/>
  <c r="F8" i="19" s="1"/>
  <c r="D8" i="19" a="1"/>
  <c r="D8" i="19" s="1"/>
  <c r="D10" i="9" a="1"/>
  <c r="D10" i="9" s="1"/>
  <c r="F15" i="25" a="1"/>
  <c r="F15" i="25"/>
  <c r="N17" i="25" a="1"/>
  <c r="N17" i="25" s="1"/>
  <c r="J17" i="25" a="1"/>
  <c r="J17" i="25" s="1"/>
  <c r="L20" i="25" a="1"/>
  <c r="L20" i="25" s="1"/>
  <c r="F20" i="25" a="1"/>
  <c r="F20" i="25" s="1"/>
  <c r="D20" i="25" a="1"/>
  <c r="D20" i="25" s="1"/>
  <c r="F21" i="25" a="1"/>
  <c r="F21" i="25"/>
  <c r="D21" i="25" a="1"/>
  <c r="D21" i="25" s="1"/>
  <c r="L22" i="25" a="1"/>
  <c r="L22" i="25" s="1"/>
  <c r="L21" i="25" a="1"/>
  <c r="L21" i="25" s="1"/>
  <c r="F22" i="25" a="1"/>
  <c r="F22" i="25" s="1"/>
  <c r="D22" i="25" a="1"/>
  <c r="D22" i="25" s="1"/>
  <c r="D23" i="25" a="1"/>
  <c r="D23" i="25" s="1"/>
  <c r="L13" i="25" a="1"/>
  <c r="L13" i="25" s="1"/>
  <c r="H13" i="25" a="1"/>
  <c r="H13" i="25" s="1"/>
  <c r="F13" i="25" a="1"/>
  <c r="F13" i="25" s="1"/>
  <c r="D13" i="25" a="1"/>
  <c r="D13" i="25" s="1"/>
  <c r="H12" i="25" a="1"/>
  <c r="H12" i="25" s="1"/>
  <c r="F12" i="25" a="1"/>
  <c r="F12" i="25" s="1"/>
  <c r="D12" i="25" a="1"/>
  <c r="D12" i="25" s="1"/>
  <c r="L11" i="25" a="1"/>
  <c r="L11" i="25" s="1"/>
  <c r="H11" i="25" a="1"/>
  <c r="H11" i="25" s="1"/>
  <c r="F11" i="25" a="1"/>
  <c r="F11" i="25" s="1"/>
  <c r="D11" i="25" a="1"/>
  <c r="D11" i="25" s="1"/>
  <c r="L10" i="25" a="1"/>
  <c r="L10" i="25" s="1"/>
  <c r="F10" i="25" a="1"/>
  <c r="F10" i="25" s="1"/>
  <c r="D10" i="25" a="1"/>
  <c r="D10" i="25" s="1"/>
  <c r="L9" i="25" a="1"/>
  <c r="L9" i="25" s="1"/>
  <c r="F9" i="25" a="1"/>
  <c r="F9" i="25" s="1"/>
  <c r="D9" i="25" a="1"/>
  <c r="D9" i="25" s="1"/>
  <c r="L15" i="24" a="1"/>
  <c r="L15" i="24" s="1"/>
  <c r="H15" i="24" a="1"/>
  <c r="H15" i="24" s="1"/>
  <c r="F15" i="24" a="1"/>
  <c r="F15" i="24" s="1"/>
  <c r="D15" i="24" a="1"/>
  <c r="D15" i="24" s="1"/>
  <c r="N17" i="24" a="1"/>
  <c r="N17" i="24" s="1"/>
  <c r="J17" i="24" a="1"/>
  <c r="J17" i="24"/>
  <c r="L22" i="24" a="1"/>
  <c r="L22" i="24" s="1"/>
  <c r="L21" i="24" a="1"/>
  <c r="L21" i="24" s="1"/>
  <c r="L20" i="24" a="1"/>
  <c r="L20" i="24" s="1"/>
  <c r="F20" i="24" a="1"/>
  <c r="F20" i="24" s="1"/>
  <c r="D20" i="24" a="1"/>
  <c r="D20" i="24" s="1"/>
  <c r="F21" i="24" a="1"/>
  <c r="F21" i="24" s="1"/>
  <c r="D21" i="24" a="1"/>
  <c r="D21" i="24" s="1"/>
  <c r="H14" i="24" a="1"/>
  <c r="H14" i="24" s="1"/>
  <c r="F22" i="24" a="1"/>
  <c r="F22" i="24" s="1"/>
  <c r="D22" i="24" a="1"/>
  <c r="D22" i="24" s="1"/>
  <c r="D23" i="24" a="1"/>
  <c r="D23" i="24" s="1"/>
  <c r="D10" i="23" a="1"/>
  <c r="D10" i="23" s="1"/>
  <c r="L12" i="24" a="1"/>
  <c r="L12" i="24" s="1"/>
  <c r="F14" i="24" a="1"/>
  <c r="F14" i="24" s="1"/>
  <c r="D14" i="24" a="1"/>
  <c r="D14" i="24" s="1"/>
  <c r="H14" i="22" a="1"/>
  <c r="H14" i="22" s="1"/>
  <c r="F14" i="22" a="1"/>
  <c r="F14" i="22" s="1"/>
  <c r="D14" i="22" a="1"/>
  <c r="D14" i="22" s="1"/>
  <c r="D14" i="23" a="1"/>
  <c r="D14" i="23" s="1"/>
  <c r="F14" i="23" a="1"/>
  <c r="F14" i="23" s="1"/>
  <c r="H14" i="23" a="1"/>
  <c r="H14" i="23" s="1"/>
  <c r="H13" i="24" a="1"/>
  <c r="H13" i="24" s="1"/>
  <c r="F13" i="24" a="1"/>
  <c r="F13" i="24" s="1"/>
  <c r="L13" i="24" a="1"/>
  <c r="L13" i="24" s="1"/>
  <c r="H13" i="23" a="1"/>
  <c r="H13" i="23" s="1"/>
  <c r="F13" i="23" a="1"/>
  <c r="F13" i="23" s="1"/>
  <c r="D13" i="24" a="1"/>
  <c r="D13" i="24"/>
  <c r="D13" i="23" a="1"/>
  <c r="D13" i="23" s="1"/>
  <c r="H12" i="24" a="1"/>
  <c r="H12" i="24" s="1"/>
  <c r="J12" i="24" a="1"/>
  <c r="J12" i="24" s="1"/>
  <c r="D12" i="24" a="1"/>
  <c r="D12" i="24" s="1"/>
  <c r="L11" i="24" a="1"/>
  <c r="L11" i="24" s="1"/>
  <c r="L10" i="24" a="1"/>
  <c r="L10" i="24" s="1"/>
  <c r="H8" i="24" a="1"/>
  <c r="H8" i="24" s="1"/>
  <c r="F11" i="24" a="1"/>
  <c r="F11" i="24" s="1"/>
  <c r="F10" i="24" a="1"/>
  <c r="F10" i="24" s="1"/>
  <c r="D11" i="24" a="1"/>
  <c r="D11" i="24" s="1"/>
  <c r="D10" i="24" a="1"/>
  <c r="D10" i="24" s="1"/>
  <c r="D11" i="23" a="1"/>
  <c r="D11" i="23" s="1"/>
  <c r="P8" i="24" a="1"/>
  <c r="P8" i="24"/>
  <c r="H19" i="23" a="1"/>
  <c r="H19" i="23" s="1"/>
  <c r="F19" i="23" a="1"/>
  <c r="F19" i="23" s="1"/>
  <c r="D19" i="23" a="1"/>
  <c r="D19" i="23" s="1"/>
  <c r="J17" i="23" a="1"/>
  <c r="J17" i="23" s="1"/>
  <c r="H17" i="23" a="1"/>
  <c r="H17" i="23" s="1"/>
  <c r="F17" i="23" a="1"/>
  <c r="F17" i="23" s="1"/>
  <c r="D17" i="23" a="1"/>
  <c r="D17" i="23" s="1"/>
  <c r="J8" i="24" a="1"/>
  <c r="J8" i="24" s="1"/>
  <c r="J7" i="25" a="1"/>
  <c r="J7" i="25" s="1"/>
  <c r="D16" i="22" a="1"/>
  <c r="D16" i="22" s="1"/>
  <c r="J12" i="23" a="1"/>
  <c r="J12" i="23" s="1"/>
  <c r="J12" i="22" a="1"/>
  <c r="J12" i="22" s="1"/>
  <c r="H8" i="19" a="1"/>
  <c r="H8" i="19" s="1"/>
  <c r="J8" i="19" a="1"/>
  <c r="J8" i="19" s="1"/>
  <c r="H21" i="23" a="1"/>
  <c r="H21" i="23" s="1"/>
  <c r="H20" i="23" a="1"/>
  <c r="H20" i="23" s="1"/>
  <c r="F21" i="23" a="1"/>
  <c r="F21" i="23" s="1"/>
  <c r="D21" i="23" a="1"/>
  <c r="D21" i="23" s="1"/>
  <c r="D20" i="23" a="1"/>
  <c r="D20" i="23" s="1"/>
  <c r="D22" i="23" a="1"/>
  <c r="D22" i="23" s="1"/>
  <c r="F20" i="23" a="1"/>
  <c r="F20" i="23" s="1"/>
  <c r="D17" i="22" a="1"/>
  <c r="D17" i="22" s="1"/>
  <c r="H15" i="23" l="1" a="1"/>
  <c r="H15" i="23" s="1"/>
  <c r="F15" i="23" a="1"/>
  <c r="F15" i="23" s="1"/>
  <c r="D15" i="23" a="1"/>
  <c r="D15" i="23" s="1"/>
  <c r="H12" i="23" a="1"/>
  <c r="H12" i="23" s="1"/>
  <c r="F12" i="23" a="1"/>
  <c r="F12" i="23" s="1"/>
  <c r="D12" i="23" a="1"/>
  <c r="D12" i="23" s="1"/>
  <c r="H11" i="23" a="1"/>
  <c r="H11" i="23" s="1"/>
  <c r="F11" i="23" a="1"/>
  <c r="F11" i="23" s="1"/>
  <c r="H10" i="23" a="1"/>
  <c r="H10" i="23" s="1"/>
  <c r="F10" i="23" a="1"/>
  <c r="F10" i="23" s="1"/>
  <c r="H16" i="22" a="1"/>
  <c r="H16" i="22" s="1"/>
  <c r="F16" i="22" a="1"/>
  <c r="F16" i="22" s="1"/>
  <c r="H18" i="22" a="1"/>
  <c r="H18" i="22" s="1"/>
  <c r="F18" i="22" a="1"/>
  <c r="F18" i="22" s="1"/>
  <c r="D18" i="22" a="1"/>
  <c r="D18" i="22" s="1"/>
  <c r="H17" i="22" a="1"/>
  <c r="H17" i="22" s="1"/>
  <c r="F17" i="22" a="1"/>
  <c r="F17" i="22" s="1"/>
  <c r="H11" i="19" a="1"/>
  <c r="H11" i="19" s="1"/>
  <c r="H10" i="19" a="1"/>
  <c r="H10" i="19" s="1"/>
  <c r="F11" i="19" a="1"/>
  <c r="F11" i="19" s="1"/>
  <c r="D11" i="19" a="1"/>
  <c r="D11" i="19" s="1"/>
  <c r="F10" i="19" a="1"/>
  <c r="F10" i="19" s="1"/>
  <c r="D10" i="19" a="1"/>
  <c r="D10" i="19" s="1"/>
  <c r="H15" i="22" a="1"/>
  <c r="H15" i="22" s="1"/>
  <c r="F15" i="22" a="1"/>
  <c r="F15" i="22" s="1"/>
  <c r="D15" i="22" a="1"/>
  <c r="D15" i="22" s="1"/>
  <c r="J7" i="22" a="1"/>
  <c r="J7" i="22" s="1"/>
  <c r="H12" i="22" a="1"/>
  <c r="H12" i="22" s="1"/>
  <c r="H13" i="22" a="1"/>
  <c r="H13" i="22" s="1"/>
  <c r="F13" i="22" a="1"/>
  <c r="F13" i="22" s="1"/>
  <c r="D13" i="22" a="1"/>
  <c r="D13" i="22" s="1"/>
  <c r="F12" i="22" a="1"/>
  <c r="F12" i="22" s="1"/>
  <c r="D12" i="22" a="1"/>
  <c r="D12" i="22" s="1"/>
  <c r="H11" i="22" a="1"/>
  <c r="H11" i="22" s="1"/>
  <c r="F11" i="22" a="1"/>
  <c r="F11" i="22" s="1"/>
  <c r="D10" i="22" a="1"/>
  <c r="D10" i="22" s="1"/>
  <c r="D11" i="22" a="1"/>
  <c r="D11" i="22" s="1"/>
  <c r="H10" i="22" a="1"/>
  <c r="H10" i="22" s="1"/>
  <c r="F10" i="22" a="1"/>
  <c r="F10" i="22" s="1"/>
  <c r="P7" i="25" a="1"/>
  <c r="P7" i="25" s="1"/>
  <c r="H7" i="25" a="1"/>
  <c r="H7" i="25" s="1"/>
  <c r="P6" i="25" a="1"/>
  <c r="P6" i="25" s="1"/>
  <c r="F6" i="25" a="1"/>
  <c r="F6" i="25" s="1"/>
  <c r="D6" i="25" a="1"/>
  <c r="D6" i="25" s="1"/>
  <c r="P7" i="24" a="1"/>
  <c r="P7" i="24" s="1"/>
  <c r="F7" i="24" a="1"/>
  <c r="F7" i="24" s="1"/>
  <c r="F8" i="23" a="1"/>
  <c r="F8" i="23" s="1"/>
  <c r="F8" i="22" a="1"/>
  <c r="F8" i="22" s="1"/>
  <c r="F7" i="22" a="1"/>
  <c r="F7" i="22" s="1"/>
  <c r="F7" i="23" a="1"/>
  <c r="F7" i="23" s="1"/>
  <c r="D7" i="24" a="1"/>
  <c r="D7" i="24" s="1"/>
  <c r="J8" i="23" a="1"/>
  <c r="J8" i="23" s="1"/>
  <c r="J7" i="23" a="1"/>
  <c r="J7" i="23" s="1"/>
  <c r="D7" i="23" a="1"/>
  <c r="D7" i="23" s="1"/>
  <c r="J8" i="22" a="1"/>
  <c r="J8" i="22" s="1"/>
  <c r="D7" i="22" a="1"/>
  <c r="D7" i="2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<sst xmlns="http://schemas.openxmlformats.org/spreadsheetml/2006/main" count="739" uniqueCount="247">
  <si>
    <t>UW Green Building Standard Workbook</t>
  </si>
  <si>
    <t xml:space="preserve"> for tracking and reporting on compliance</t>
  </si>
  <si>
    <t>EP status</t>
  </si>
  <si>
    <t>Workbook contents:</t>
  </si>
  <si>
    <t xml:space="preserve">The tabs in this workbook are color coded to match the steps in the process below. </t>
  </si>
  <si>
    <t>2/14 - Have reviewed and edited top two categories in all Tiers</t>
  </si>
  <si>
    <t>How to use this workbook:</t>
  </si>
  <si>
    <t>2/19 - Step 3 - Tiers 4 and 3 are done (for now).  Tier 2b in progress.</t>
  </si>
  <si>
    <t>Project Formation - CAP</t>
  </si>
  <si>
    <t>Execution - PDG</t>
  </si>
  <si>
    <t>Project Initiation</t>
  </si>
  <si>
    <t>Project Development</t>
  </si>
  <si>
    <t>How to fill out the worksheets:</t>
  </si>
  <si>
    <t>Cells filled with grey are not applicable and do not need to be filled out.</t>
  </si>
  <si>
    <t>Cells requiring a yes or no answer have drop downs with "Y" and "N" choices.</t>
  </si>
  <si>
    <t xml:space="preserve"> Guidance for completing each open cell is in grey. Replace with project specifics.</t>
  </si>
  <si>
    <t>Based on the response provided in open cells, indicate status in the adjacent cells that have a drop down and formatting like this:</t>
  </si>
  <si>
    <t>On track</t>
  </si>
  <si>
    <t>Complies</t>
  </si>
  <si>
    <t xml:space="preserve">Still in development </t>
  </si>
  <si>
    <t>or this:</t>
  </si>
  <si>
    <t>Does not comply</t>
  </si>
  <si>
    <t>Off track</t>
  </si>
  <si>
    <t>CAP</t>
  </si>
  <si>
    <t>PHASE: Project Formation</t>
  </si>
  <si>
    <t>SUBPHASE: Project Initiation</t>
  </si>
  <si>
    <t>GBS Applicability</t>
  </si>
  <si>
    <t>Question</t>
  </si>
  <si>
    <t>Y/N</t>
  </si>
  <si>
    <t>If Yes</t>
  </si>
  <si>
    <t>If No</t>
  </si>
  <si>
    <t>Notes</t>
  </si>
  <si>
    <t>a</t>
  </si>
  <si>
    <t>Is this a capital project (see Notes)?</t>
  </si>
  <si>
    <t>Continue to question b.</t>
  </si>
  <si>
    <t>GBS is N/A, stop here.</t>
  </si>
  <si>
    <t>Exclude maintenance projects, "planning" projects where capital dollars are being used for planning (e.g. a MIMP) or studies, commissioning, "patch and paint,"  and equipment used by staff to do the job (e.g. safety radios).</t>
  </si>
  <si>
    <t>b</t>
  </si>
  <si>
    <t>Is the budget $1,000,000 or greater?</t>
  </si>
  <si>
    <t>Continue to question c.</t>
  </si>
  <si>
    <t>c</t>
  </si>
  <si>
    <t>Is it in Washington State?</t>
  </si>
  <si>
    <t>Continue to question d.</t>
  </si>
  <si>
    <t>d</t>
  </si>
  <si>
    <t>Is it for a property that is owned and operated by the UW?</t>
  </si>
  <si>
    <t>Continue to question e.</t>
  </si>
  <si>
    <t>GBS not currently applicable, stop here.</t>
  </si>
  <si>
    <t>These project will have GBS requirements when Phase 2 is launched.</t>
  </si>
  <si>
    <t>e</t>
  </si>
  <si>
    <t>Did/will the project complete project formation after June 30, 2024?</t>
  </si>
  <si>
    <t>GBS v2 is applicable. Proceed to step 2.</t>
  </si>
  <si>
    <t xml:space="preserve">GBS v2 is not required. GBS v1 may apply. </t>
  </si>
  <si>
    <t xml:space="preserve">Projects required to do GBS v1 must work with UW Sustainability to agree on GBS v2 elements to incorporate into the project wherever possible. </t>
  </si>
  <si>
    <t>Tier Identification</t>
  </si>
  <si>
    <t xml:space="preserve">If No </t>
  </si>
  <si>
    <t>Is this project new construction or major renovation of a whole building or stand alone addition?</t>
  </si>
  <si>
    <t>Project is Tier 1, proceed to question f and enter Tier 1 as the answer.</t>
  </si>
  <si>
    <t>Is the project upgrading or adding new mechanical, electrical, or plumbing equipment or systems that consume or influence consumption of energy or water (see Notes)?</t>
  </si>
  <si>
    <t>Go to question e.</t>
  </si>
  <si>
    <t>e.g. applies to fume hoods and elevators, but not to switch gear, applies to elevator modernization, but not door upgrades with LV controls. Applies to distribution or controls projects where options directly influence energy consumption.
Exclude low voltage technology and fire safety systems.</t>
  </si>
  <si>
    <t>Is there additional project scope on the building structure or finishes beyond direct impacts of the system upgrade?</t>
  </si>
  <si>
    <t>Project may be Tier 2, continue to question 'd' to distinguish between 2a and 2b.</t>
  </si>
  <si>
    <t>Project is Tier 3, proceed to question f and enter Tier 3 as the answer.</t>
  </si>
  <si>
    <t>Is the project eligible for LEED v4 Commercial Interiors certification?</t>
  </si>
  <si>
    <t>Project is Tier 2a, proceed to question f and enter Tier 2a as the answer.</t>
  </si>
  <si>
    <t>Project may be Tier 2b continue to question e.</t>
  </si>
  <si>
    <t>Is the project comprised of any materials where the Carbon Leadership Forum has established embodied carbon baselines in its most current baseline report (see Notes)?</t>
  </si>
  <si>
    <t>Projects that said "Y" to question b, are Tier 2b, proceed to question f and enter Tier 2b as the answer.
Projects that said "N" to question b are Tier 4, proceed to question f and enter Tier 4 as the answer.</t>
  </si>
  <si>
    <t>No applicable GBS requirements, stop here.</t>
  </si>
  <si>
    <t>- Refer to definitions of materials in CLF baseline report
- Where there are no applicable GBS requirements, the GBS is not applicable to the project.</t>
  </si>
  <si>
    <t>f</t>
  </si>
  <si>
    <t>What Tier is the project? Answering the questions above will help you determine this; als see 'Definitions' and 'Decision Tree' below.</t>
  </si>
  <si>
    <t>Tier Definitions</t>
  </si>
  <si>
    <t>Description</t>
  </si>
  <si>
    <t>Tier 1</t>
  </si>
  <si>
    <t>New construction and major renovation</t>
  </si>
  <si>
    <t>New ground up construction, major renovations of whole buildings and stand-alone additions.</t>
  </si>
  <si>
    <t>Tier 2a</t>
  </si>
  <si>
    <t xml:space="preserve">Partial building renovations </t>
  </si>
  <si>
    <t>Projects that include multiple system upgrades or renovations (HVAC, plumbing, lighting, finishes) and that have distinct, contiguous space eligible for LEED v4 certification.</t>
  </si>
  <si>
    <t>Tier 2b</t>
  </si>
  <si>
    <t>Interiors projects</t>
  </si>
  <si>
    <t>Projects that include multiple system upgrades or renovations (HVAC, plumbing, lighting, finishes). Scope may be distributed throughout a building, not eligible for LEED v4 certification.</t>
  </si>
  <si>
    <t>Tier 3</t>
  </si>
  <si>
    <t>System upgrades</t>
  </si>
  <si>
    <t>Projects that are upgrading or adding new mechanical, electrical, and plumbing equipment or systems that will consume or influence the University's consumption of energy or water and that do not include additional scope.</t>
  </si>
  <si>
    <t>Tier 4</t>
  </si>
  <si>
    <t>Non-energy projects</t>
  </si>
  <si>
    <t>Non-energy projects involving materials but limited or no systems.</t>
  </si>
  <si>
    <t>Tier Decision Tree</t>
  </si>
  <si>
    <t>Tier 4 GBS Tracking and Reporting</t>
  </si>
  <si>
    <r>
      <rPr>
        <b/>
        <sz val="12"/>
        <rFont val="Aptos Narrow"/>
        <family val="2"/>
      </rPr>
      <t>Instructions:</t>
    </r>
    <r>
      <rPr>
        <sz val="12"/>
        <rFont val="Aptos Narrow"/>
        <family val="2"/>
      </rPr>
      <t xml:space="preserve"> Complete each column at the end of the corresponding Project Subphase of the project.  Guidance for completing each open cell is in</t>
    </r>
    <r>
      <rPr>
        <sz val="12"/>
        <color theme="2" tint="-0.499984740745262"/>
        <rFont val="Aptos Narrow"/>
        <family val="2"/>
      </rPr>
      <t xml:space="preserve"> grey</t>
    </r>
    <r>
      <rPr>
        <sz val="12"/>
        <rFont val="Aptos Narrow"/>
        <family val="2"/>
      </rPr>
      <t>. Replace with project specifics. Finish by selecting the appropriate 'Result' at the bottom of the  "On Track" column in that subphase.</t>
    </r>
  </si>
  <si>
    <t>PHASE: Project Execution</t>
  </si>
  <si>
    <t>SUBPHASE: Project Development</t>
  </si>
  <si>
    <t xml:space="preserve">SUBPHASE: Early Design Milestone </t>
  </si>
  <si>
    <t>SUBPHASE: Close out</t>
  </si>
  <si>
    <t>Applicable?</t>
  </si>
  <si>
    <t>Initial Project Approach</t>
  </si>
  <si>
    <t>On track?</t>
  </si>
  <si>
    <t xml:space="preserve">Confirm Project Approach </t>
  </si>
  <si>
    <t>Report Project Results</t>
  </si>
  <si>
    <t>Completed?</t>
  </si>
  <si>
    <t>Required documentation</t>
  </si>
  <si>
    <t>PROCESS </t>
  </si>
  <si>
    <r>
      <t xml:space="preserve">Follow UW GBS Process - </t>
    </r>
    <r>
      <rPr>
        <b/>
        <sz val="11"/>
        <rFont val="Aptos Narrow"/>
        <family val="2"/>
        <scheme val="minor"/>
      </rPr>
      <t>applicable to all Tier 4 projects</t>
    </r>
    <r>
      <rPr>
        <sz val="11"/>
        <rFont val="Aptos Narrow"/>
        <family val="2"/>
        <scheme val="minor"/>
      </rPr>
      <t>.</t>
    </r>
  </si>
  <si>
    <t>Y</t>
  </si>
  <si>
    <t>1) Complete this column at the end of project formation and submit to UW Sustainability.
2) Allow 10 days for comments or responses.</t>
  </si>
  <si>
    <t>1) Complete this column at an early design milestone and submit to UW Sustainability.
2) Allow 10 days for comments or responses.</t>
  </si>
  <si>
    <t xml:space="preserve">1) Complete this column at the end of the project and collect required documentation.
2) Submit to UW Sustainability with required documentation.
</t>
  </si>
  <si>
    <t>N/A</t>
  </si>
  <si>
    <t>DESIGN STANDARDS </t>
  </si>
  <si>
    <t>Comply with the UW Facility Design Standard and/or applicable similar standards for other campuses and departments (applicable to all Tier 4 projects).</t>
  </si>
  <si>
    <t>Track any variances from UW standards separately.</t>
  </si>
  <si>
    <t>WATER </t>
  </si>
  <si>
    <t xml:space="preserve">Fixture, appliance, and equipment efficiency - does project have water consuming components? </t>
  </si>
  <si>
    <t>EMBODIED CARBON </t>
  </si>
  <si>
    <r>
      <rPr>
        <sz val="11"/>
        <color rgb="FF000000"/>
        <rFont val="Aptos Narrow"/>
        <scheme val="minor"/>
      </rPr>
      <t>Product embodied carbon limits - For all materials used on the project and listed in the Carbon Leadership Forum’s Material Baselines Report, select products that do not exceed the specified amount of kgCO</t>
    </r>
    <r>
      <rPr>
        <vertAlign val="subscript"/>
        <sz val="11"/>
        <color rgb="FF000000"/>
        <rFont val="Aptos Narrow"/>
        <scheme val="minor"/>
      </rPr>
      <t>2</t>
    </r>
    <r>
      <rPr>
        <sz val="11"/>
        <color rgb="FF000000"/>
        <rFont val="Aptos Narrow"/>
        <scheme val="minor"/>
      </rPr>
      <t>e per declared unit </t>
    </r>
    <r>
      <rPr>
        <b/>
        <sz val="11"/>
        <color rgb="FF000000"/>
        <rFont val="Aptos Narrow"/>
        <scheme val="minor"/>
      </rPr>
      <t>(applicable to all Tier 4 projects).</t>
    </r>
  </si>
  <si>
    <t xml:space="preserve">List likely applicable materials in the project.  Indicate any other strategies used that reduce the carbon footprint. </t>
  </si>
  <si>
    <t>List confirmed applicable materials and the kgCO2e per declared unit  limit.</t>
  </si>
  <si>
    <t>List applicable materials used on the project and the kgCO2e per declared unit .</t>
  </si>
  <si>
    <t>Submit EPDs for applicable materials.</t>
  </si>
  <si>
    <t>HEALTH AND WELL-BEING </t>
  </si>
  <si>
    <t>Are there opportunities to include features and materials that support health and well-being in this project?</t>
  </si>
  <si>
    <t>No additional documentation required.</t>
  </si>
  <si>
    <t>EQUITY</t>
  </si>
  <si>
    <t>Are there opportunities to include features and materials that support equity in this project?</t>
  </si>
  <si>
    <t>Project Development Result</t>
  </si>
  <si>
    <t>On Track</t>
  </si>
  <si>
    <t>Early Design Milestone Result</t>
  </si>
  <si>
    <t>Still in development</t>
  </si>
  <si>
    <t>Close out Result</t>
  </si>
  <si>
    <t>All Yes (green)</t>
  </si>
  <si>
    <t>Materials with embodied carbon limits in 
2023 CLF North American Material Baselines Report</t>
  </si>
  <si>
    <t>Yes (green) and In Progress or Concerns (yellow)</t>
  </si>
  <si>
    <t>Any No (red)</t>
  </si>
  <si>
    <t>- concrete or masonry</t>
  </si>
  <si>
    <t>- steel</t>
  </si>
  <si>
    <t>- aluminum</t>
  </si>
  <si>
    <t>- wood framing, composite lumber, or mass timber</t>
  </si>
  <si>
    <t>- insulation</t>
  </si>
  <si>
    <t>- metal panel cladding (not insulated)</t>
  </si>
  <si>
    <t>- membrane roofing</t>
  </si>
  <si>
    <t>- flat glass (not IGUs)</t>
  </si>
  <si>
    <t>- gypsum board (lightweight, type X, and glass mat)</t>
  </si>
  <si>
    <t>- resilient vinyl or rubber flooring</t>
  </si>
  <si>
    <t xml:space="preserve"> </t>
  </si>
  <si>
    <t>Tier 3 GBS Tracking and Reporting</t>
  </si>
  <si>
    <r>
      <rPr>
        <b/>
        <sz val="12"/>
        <color rgb="FF000000"/>
        <rFont val="Aptos Narrow"/>
      </rPr>
      <t>Instructions:</t>
    </r>
    <r>
      <rPr>
        <sz val="12"/>
        <color rgb="FF000000"/>
        <rFont val="Aptos Narrow"/>
      </rPr>
      <t xml:space="preserve"> Complete each column at the end of the corresponding Project Subphase of the project.  Guidance for completing each open cell is in </t>
    </r>
    <r>
      <rPr>
        <sz val="12"/>
        <color rgb="FF747474"/>
        <rFont val="Aptos Narrow"/>
      </rPr>
      <t>grey</t>
    </r>
    <r>
      <rPr>
        <sz val="12"/>
        <color rgb="FF000000"/>
        <rFont val="Aptos Narrow"/>
      </rPr>
      <t xml:space="preserve">. Replace with project specifics. Finish by selecting the appropriate 'Result' at the bottom of the  "On Track" column in that phase.
</t>
    </r>
  </si>
  <si>
    <t>Complete?</t>
  </si>
  <si>
    <r>
      <t xml:space="preserve">Follow UW GBS Process -  </t>
    </r>
    <r>
      <rPr>
        <b/>
        <sz val="11"/>
        <rFont val="Aptos Narrow"/>
        <family val="2"/>
        <scheme val="minor"/>
      </rPr>
      <t>applicable to all Tier 3 projects.</t>
    </r>
  </si>
  <si>
    <t>LIFE CYCLE COST ANALYSIS</t>
  </si>
  <si>
    <t>UW LCCA requirements  - does project meet definition of major or minor project in the UW LCCA Requirements?</t>
  </si>
  <si>
    <t>No</t>
  </si>
  <si>
    <t>State ELCCA - Does the state funding require ELCCA on this project?</t>
  </si>
  <si>
    <r>
      <t>Comply with the UW Facility Design Standard and/or applicable similar standards for other campuses and departments -</t>
    </r>
    <r>
      <rPr>
        <b/>
        <sz val="11"/>
        <rFont val="Aptos Narrow"/>
        <family val="2"/>
        <scheme val="minor"/>
      </rPr>
      <t xml:space="preserve"> applicable to all Tier 3 projects</t>
    </r>
    <r>
      <rPr>
        <sz val="11"/>
        <rFont val="Aptos Narrow"/>
        <family val="2"/>
        <scheme val="minor"/>
      </rPr>
      <t>.</t>
    </r>
  </si>
  <si>
    <t>Track any variances from UW standards separately</t>
  </si>
  <si>
    <t>No documentation required.</t>
  </si>
  <si>
    <t>ENERGY &amp; CLIMATE</t>
  </si>
  <si>
    <t>No fossil fuels - Are there existing fossil fuels uses in the project or unique needs that require adding fossil fueled equipment?</t>
  </si>
  <si>
    <t>Connect to district energy systems - Applicable if district heating and/or cooling is available for the project but it is not currently connected and the project scope involves connecting a building to an energy source.</t>
  </si>
  <si>
    <t>Energy conservation measures - Are there opportunities to use different or more efficient systems or equipment or otherwise save energy on the project (ECMs)?  </t>
  </si>
  <si>
    <t>Energy Use Intensity (EUI) Targets (EUIt):  Does the project include substantial modification to the mechanical and electrical systems, meeting the definition for minor renovation in the UW LCCA requirements and/or is the project located in Seattle and not connecting to the district energy system?  </t>
  </si>
  <si>
    <t>Fixture, appliance, and equipment efficiency - does project have water consuming components with efficiency standards in the GBS or other University standards?</t>
  </si>
  <si>
    <t>Supporting low-flow fixtures - is the project upgrading plumbing and/or replacing drainlines?</t>
  </si>
  <si>
    <t>Embodied carbon reporting requirements are not applicable to Tier 3 projects.
Project teams are encouraged to investigate the latest information available on embodied carbon in systems and equipment and consider how to reduce embodied carbon. 
Answer yes, "Y", if opportunities to reduce embodied carbon are available.</t>
  </si>
  <si>
    <t>Tier 2b GBS Tracking and Reporting</t>
  </si>
  <si>
    <t xml:space="preserve">SUBPHASE: Project Development </t>
  </si>
  <si>
    <r>
      <t>Follow UW GBS Process -</t>
    </r>
    <r>
      <rPr>
        <b/>
        <sz val="11"/>
        <rFont val="Aptos Narrow"/>
        <family val="2"/>
      </rPr>
      <t xml:space="preserve"> applicable to all Tier 2b projects.</t>
    </r>
  </si>
  <si>
    <t>1) Complete this column (below) at the end of project formation and submit to UW Sustainability.
2) Allow 10 days for comments or responses.</t>
  </si>
  <si>
    <t>1) Complete this column at an early design milestone and submit to UW Sustainability
2) Allow 10 days for comments or responses</t>
  </si>
  <si>
    <t xml:space="preserve">1) Complete this column at the end of the project and collect required documentation.
2) Submit to UW Sustainability with required documentation
</t>
  </si>
  <si>
    <r>
      <t>Comply with the UW Facility Design Standard and/or applicable similar standards for other campuses and departments.</t>
    </r>
    <r>
      <rPr>
        <b/>
        <sz val="11"/>
        <rFont val="Aptos Narrow"/>
        <family val="2"/>
      </rPr>
      <t xml:space="preserve"> Applicable to all Tier 2b projects</t>
    </r>
    <r>
      <rPr>
        <sz val="11"/>
        <rFont val="Aptos Narrow"/>
        <family val="2"/>
      </rPr>
      <t xml:space="preserve">. </t>
    </r>
  </si>
  <si>
    <t>Track any variances related to the GBS in variance log</t>
  </si>
  <si>
    <t>Confirm all related variances closed out</t>
  </si>
  <si>
    <r>
      <t>Product embodied carbon limits -  For all materials used on the project and listed in the Carbon Leadership Forum’s Material Baselines Report, select products that do not exceed the specified amount of kgCO</t>
    </r>
    <r>
      <rPr>
        <vertAlign val="subscript"/>
        <sz val="11"/>
        <rFont val="Aptos Narrow"/>
        <scheme val="minor"/>
      </rPr>
      <t>2</t>
    </r>
    <r>
      <rPr>
        <sz val="11"/>
        <rFont val="Aptos Narrow"/>
        <scheme val="minor"/>
      </rPr>
      <t xml:space="preserve">e per declared unit. </t>
    </r>
    <r>
      <rPr>
        <b/>
        <sz val="11"/>
        <rFont val="Aptos Narrow"/>
        <family val="2"/>
        <scheme val="minor"/>
      </rPr>
      <t>Applicable to all Tier 2b projects</t>
    </r>
    <r>
      <rPr>
        <sz val="11"/>
        <rFont val="Aptos Narrow"/>
        <scheme val="minor"/>
      </rPr>
      <t>.</t>
    </r>
  </si>
  <si>
    <t>RATING SYSTEM</t>
  </si>
  <si>
    <t>Opportunity for LEEDv4.1 O+M - Does the scope of this project improve overall energy efficiency of the building?</t>
  </si>
  <si>
    <r>
      <t xml:space="preserve">Pilot at least one Fitwel v3 credit that addresses resiliency, ecology, experience of place, health and well-being, or diversity, equity, and inclusion and is appropriate for the project. </t>
    </r>
    <r>
      <rPr>
        <b/>
        <sz val="11"/>
        <rFont val="Aptos Narrow"/>
        <family val="2"/>
      </rPr>
      <t xml:space="preserve">Applicable to all Tier 2b projects.  </t>
    </r>
  </si>
  <si>
    <t>List Fitwel v3 credits under evaluation.</t>
  </si>
  <si>
    <t>Confirm Fitwel v3 credit planned to pilot.</t>
  </si>
  <si>
    <t>Indicate the Fitwel credit pursued.</t>
  </si>
  <si>
    <t>Fitwel v3 credit documentation.</t>
  </si>
  <si>
    <t>ECOLOGY</t>
  </si>
  <si>
    <t>UW Bird-Friendly Design Guidelines - does this project include alterations to the building envelope?</t>
  </si>
  <si>
    <t xml:space="preserve">Showers and changing facilities - Is there an opportunity for this project to add or improve showers and changing facilities for staff  or to include other features and materials that support health and well-being in this project? </t>
  </si>
  <si>
    <t>Lactation facilities - Is there an opportunity for this project to add or improve lactation facilities for staff  or to include other features that support equity on this project.</t>
  </si>
  <si>
    <t>UW Gender-Neutral Restroom policy - are restrooms being added or improved as part of this project?</t>
  </si>
  <si>
    <t>1) Prepare State required LCCA workplan at early design milestone and submit to the state.</t>
  </si>
  <si>
    <t>2) Complete LCCA by mid-design milestone and submit to the state.</t>
  </si>
  <si>
    <t>Tier 2a GBS Tracking and Reporting</t>
  </si>
  <si>
    <r>
      <rPr>
        <b/>
        <sz val="12"/>
        <color rgb="FF000000"/>
        <rFont val="Aptos Narrow"/>
      </rPr>
      <t>Instructions:</t>
    </r>
    <r>
      <rPr>
        <sz val="12"/>
        <color rgb="FF000000"/>
        <rFont val="Aptos Narrow"/>
      </rPr>
      <t xml:space="preserve"> Complete each column at the end of the corresponding Project Subphase of the project. Guidance for completing each open cell is in </t>
    </r>
    <r>
      <rPr>
        <sz val="12"/>
        <color rgb="FF747474"/>
        <rFont val="Aptos Narrow"/>
      </rPr>
      <t>grey</t>
    </r>
    <r>
      <rPr>
        <sz val="12"/>
        <color rgb="FF000000"/>
        <rFont val="Aptos Narrow"/>
      </rPr>
      <t xml:space="preserve">. Replace with project specifics. Finish by selecting the appropriate 'Result' at the bottom of the  "On Track" column in that phase.
</t>
    </r>
  </si>
  <si>
    <t xml:space="preserve">SUBPHASE: Project Definition </t>
  </si>
  <si>
    <t>SUBPHASE: Early Design Milestone</t>
  </si>
  <si>
    <t>SUBPHASE: Mid Design Milestone</t>
  </si>
  <si>
    <t>SUBPHASE: Post 100% Design Milestone</t>
  </si>
  <si>
    <r>
      <t xml:space="preserve">Follow UW GBS Process - </t>
    </r>
    <r>
      <rPr>
        <b/>
        <sz val="11"/>
        <rFont val="Aptos Narrow"/>
        <family val="2"/>
        <scheme val="minor"/>
      </rPr>
      <t>applicable to all Tier 2a projects.</t>
    </r>
  </si>
  <si>
    <t>1) Complete this column at the end of project formation. 
2) Include plans for GBS compliance and LEED certification in pre-design report or other project development documentation.
3) Submit workbook and project development documentation to UW Sustainability. 
4) Allow 10 days for comments or responses.</t>
  </si>
  <si>
    <t>1) Complete this column at the end of project definition.
2) Report results of analyses and plans for GBS compliance and LEED certification in project definition deliverable.
3) Submit workbook and project definition documentation to UW Sustainability. 
4) Schedule a meeting to review with UW Sustainability.</t>
  </si>
  <si>
    <t>1) Complete this column at an early design milestone.
2) Include plans for GBS compliance and LEED certification in early design milestone deliverable.
3) Submit workbook and project milestone documentation to UW Sustainability. 
4) Allow 10 days for comments or responses.</t>
  </si>
  <si>
    <t>1) Complete this column at an mid-design milestone.
2) Include plans for GBS compliance and LEED certification in mid-design milestone deliverable.
3) Submit workbook and project milestone documentation to UW Sustainability. 
4) Allow 10 days for comments or responses.</t>
  </si>
  <si>
    <t>1) Within 90 days of substantial completion:
      a) Complete this column.
      b) Complete and quality check all design-phase LEED 
           documentation in LEED Online.
2) Submit workbook to UW Sustainability. 
3) Allow 10 days for comments or responses.
4) Notify UW LEED Admin that documentation is ready for review
5) Complete and accept LEED Final Design Review with 180 days of 100% design.</t>
  </si>
  <si>
    <t xml:space="preserve">1) Within 90 days of substantial completion:
      a) Complete this column.
      b) Complete and quality check all construction-phase LEED 
           documentation in LEED Online, except for 
           commissioning documentation.
2) Submit workbook to UW Sustainability. 
3) Notify UW LEED Admin that documentation is ready for review.
4) Allow 10 days for comments or responses
5) Address UW and GBCI review comments in a timely manner.
</t>
  </si>
  <si>
    <t>As indicated below.</t>
  </si>
  <si>
    <r>
      <t xml:space="preserve">Comply with the UW Facility Design Standard and/or applicable similar standards for other campuses and departments - </t>
    </r>
    <r>
      <rPr>
        <b/>
        <sz val="11"/>
        <rFont val="Aptos Narrow"/>
        <family val="2"/>
        <scheme val="minor"/>
      </rPr>
      <t>applicable to all Tier 2a projects.</t>
    </r>
  </si>
  <si>
    <t>Fixture, appliance, and equipment efficiency - does project have water consuming components with efficiency standards in the GBS?</t>
  </si>
  <si>
    <t>Water efficiency target - Does the project include new or renovated bathrooms? Achieve at least a 25% reduction from LEED ID+C v4 baseline unless existing plumbing will not support lower flow.</t>
  </si>
  <si>
    <t>Documented with LEED credit documentation. Compiled by UW LEED Admin.</t>
  </si>
  <si>
    <r>
      <t>Product embodied carbon limits -  For all materials used on the project and listed in the Carbon Leadership Forum’s Material Baselines Report, select products that do not exceed the specified amount of kgCO</t>
    </r>
    <r>
      <rPr>
        <vertAlign val="subscript"/>
        <sz val="11"/>
        <rFont val="Aptos Narrow"/>
        <scheme val="minor"/>
      </rPr>
      <t>2</t>
    </r>
    <r>
      <rPr>
        <sz val="11"/>
        <rFont val="Aptos Narrow"/>
        <scheme val="minor"/>
      </rPr>
      <t xml:space="preserve">e per declared unit. </t>
    </r>
    <r>
      <rPr>
        <b/>
        <sz val="11"/>
        <rFont val="Aptos Narrow"/>
        <family val="2"/>
        <scheme val="minor"/>
      </rPr>
      <t>Applicable to all Tier 2a projects.</t>
    </r>
  </si>
  <si>
    <t xml:space="preserve">List likely applicable materials in the project.  </t>
  </si>
  <si>
    <t>Update list of likely applicable materials in the project and the kgCO2e per declared unit  limit.</t>
  </si>
  <si>
    <t xml:space="preserve">Include low-carbon materials requirements and the kgCO2e per declared unit  limit in specifications. </t>
  </si>
  <si>
    <t>List applicable materials used on the project and the actual kgCO2e per declared unit .</t>
  </si>
  <si>
    <r>
      <t xml:space="preserve">At the end of the project, report as-built embodied carbon of actual new construction materials using the EC3 tool and following the LEED pilot credit for Procurement of Low-Carbon Construction Materials (MRpc132).  </t>
    </r>
    <r>
      <rPr>
        <b/>
        <sz val="11"/>
        <rFont val="Aptos Narrow"/>
        <family val="2"/>
        <scheme val="minor"/>
      </rPr>
      <t>Applicable to all Tier 2a projects.</t>
    </r>
  </si>
  <si>
    <r>
      <t xml:space="preserve">Target LEED CI Gold and earn required credits in the UW LEED CI scorecard, including one innovation or pilot credit from the preferred list. </t>
    </r>
    <r>
      <rPr>
        <b/>
        <sz val="11"/>
        <rFont val="Aptos Narrow"/>
        <family val="2"/>
        <scheme val="minor"/>
      </rPr>
      <t>Applicable to all Tier 2a projects.</t>
    </r>
  </si>
  <si>
    <t>Create preliminary LEED scorecard.
Indicate the On-Track Status as follows:
Yes = total of "Yes" points exceeds 60
In Progress = total of "Yes" and "Likely" points exceeds 60 points
Off track = total of "Yes" and "Likely" points is less than 60 points</t>
  </si>
  <si>
    <t xml:space="preserve">Update LEED scorecard.
Indicate the On-Track Status as follows:
Yes = total of "Yes" points exceeds 60 points
In Progress = total of "Yes" and "Likely"  exceeds 60 points
Off track = total of "Yes" and "Likely" points is less than 60 points
For exceptions of individual required LEED credits that are unachievable due to project constraints outside of the project team’s ability to influence, provide supporting documentation to the Director of Sustainability and demonstrating how the project will otherwise meet the LEED certification requirement.
</t>
  </si>
  <si>
    <t xml:space="preserve">Update LEED scorecard.
Indicate the On-Track Status as follows:
Yes = total of "Yes" points exceeds 60 points
In Progress = total of "Yes" and "Likely" points  exceeds 60 points
Off track = total of "Yes" and "Likely" points is less than 60 points
</t>
  </si>
  <si>
    <t xml:space="preserve">Update LEED scorecard.
Indicate the On-Track Status as follows:
Yes = total of "Yes" points exceeds 60 points
In Progress = total of "Yes" and "Likely" points exceeds 60 points
Off track = total of "Yes" and "Likely" points is less than 60 points
</t>
  </si>
  <si>
    <t xml:space="preserve">Update LEED scorecard and complete project team responsibilities for LEED design phase review. Perform a QC review and submit to the UW LEED Admin for backcheck within 90 days of 100% design. 
Indicate the On-Track Status as follows:
Yes = total of "Yes" points exceeds 60 points
In Progress = total of "Yes" and "Likely" points is  exceeds 60 points
Off track = total of "Yes" and "Likely" points is less than 60 points
</t>
  </si>
  <si>
    <t xml:space="preserve">Update LEED scorecard and complete project team responsibilities for LEED construction phase review. Perform a QC review and submit to the UW LEED Admin for backcheck within 90 days of substantial completion. </t>
  </si>
  <si>
    <r>
      <t xml:space="preserve">Pilot at least one Fitwel v3 credit that addresses resiliency, ecology, experience of place, health and well-being, or diversity, equity, and inclusion and is appropriate for the project. </t>
    </r>
    <r>
      <rPr>
        <b/>
        <sz val="11"/>
        <rFont val="Aptos Narrow"/>
        <family val="2"/>
      </rPr>
      <t>Applicable to all Tier 2a projects</t>
    </r>
    <r>
      <rPr>
        <sz val="11"/>
        <rFont val="Aptos Narrow"/>
        <family val="2"/>
      </rPr>
      <t xml:space="preserve">.  </t>
    </r>
  </si>
  <si>
    <t>Project Definition Milestone Result</t>
  </si>
  <si>
    <t>Mid Design Milestone Result</t>
  </si>
  <si>
    <t>Tier 1 GBS Tracking and Reporting</t>
  </si>
  <si>
    <t xml:space="preserve">Update on Project Approach </t>
  </si>
  <si>
    <r>
      <t xml:space="preserve">Follow UW GBS Process </t>
    </r>
    <r>
      <rPr>
        <b/>
        <sz val="11"/>
        <rFont val="Aptos Narrow"/>
        <family val="2"/>
        <scheme val="minor"/>
      </rPr>
      <t>- applicable to all Tier 1 projects</t>
    </r>
    <r>
      <rPr>
        <sz val="11"/>
        <rFont val="Aptos Narrow"/>
        <family val="2"/>
        <scheme val="minor"/>
      </rPr>
      <t>.</t>
    </r>
  </si>
  <si>
    <t>Apply UW LCCA requirements   </t>
  </si>
  <si>
    <t xml:space="preserve">State ELCCA </t>
  </si>
  <si>
    <r>
      <t>Comply with the UW Facility Design Standard and/or applicable similar standards for other campuses and departments.</t>
    </r>
    <r>
      <rPr>
        <b/>
        <sz val="11"/>
        <rFont val="Aptos Narrow"/>
        <family val="2"/>
        <scheme val="minor"/>
      </rPr>
      <t xml:space="preserve"> Applicable to all Tier 1 projects.</t>
    </r>
  </si>
  <si>
    <r>
      <t xml:space="preserve">Energy Use Intensity (EUI) targets (EUIt): Design the building to perform better than the Washington State Clean Buildings Performance Standard (CBPS) EUIt for the building type and activities. Projects located in Seattle and not connected to the Seattle campus district energy system must also plan for compliance with the City of Seattle Building Performance Standard (BEPS) Greenhouse Gas Intensity (GHGi) target.  </t>
    </r>
    <r>
      <rPr>
        <b/>
        <sz val="11"/>
        <rFont val="Aptos Narrow"/>
        <family val="2"/>
        <scheme val="minor"/>
      </rPr>
      <t>Applicable to all Tier 1 projects.</t>
    </r>
  </si>
  <si>
    <t>Water efficiency target - Does the project include new or renovated bathrooms? Achieve at least a 25% reduction from LEED BD+C v4 baseline unless existing plumbing will not support lower flow.</t>
  </si>
  <si>
    <r>
      <t>Product embodied carbon limits: For all materials used on the project and listed in the Carbon Leadership Forum’s Material Baselines Report, select products that do not exceed the specified amount of kgCO</t>
    </r>
    <r>
      <rPr>
        <vertAlign val="subscript"/>
        <sz val="11"/>
        <rFont val="Aptos Narrow"/>
        <scheme val="minor"/>
      </rPr>
      <t>2</t>
    </r>
    <r>
      <rPr>
        <sz val="11"/>
        <rFont val="Aptos Narrow"/>
        <scheme val="minor"/>
      </rPr>
      <t>e per declared unit.  </t>
    </r>
  </si>
  <si>
    <r>
      <t>Identify strategies to reduce the embodied carbon of the project and perform calculations to set a project-specific as-designed total embodied carbon target.  Do not exceed the total embodied carbon limit of 500 kgCO2e/m</t>
    </r>
    <r>
      <rPr>
        <vertAlign val="superscript"/>
        <sz val="11"/>
        <color rgb="FF000000"/>
        <rFont val="Aptos Narrow"/>
      </rPr>
      <t>2</t>
    </r>
    <r>
      <rPr>
        <sz val="11"/>
        <color rgb="FF000000"/>
        <rFont val="Aptos Narrow"/>
      </rPr>
      <t>.</t>
    </r>
    <r>
      <rPr>
        <sz val="11"/>
        <color rgb="FF000000"/>
        <rFont val="Aptos Narrow"/>
        <family val="2"/>
      </rPr>
      <t xml:space="preserve"> </t>
    </r>
    <r>
      <rPr>
        <b/>
        <sz val="11"/>
        <color rgb="FF000000"/>
        <rFont val="Aptos Narrow"/>
        <family val="2"/>
      </rPr>
      <t xml:space="preserve"> Applicable to all Tier 1 projects.</t>
    </r>
  </si>
  <si>
    <t xml:space="preserve">Output report from the LCA for the as-designed total embodied carbon. 
If project pursues LEED credit for Whole Building Life Cycle Assessment, LEED credit documentation compiled by UW LEED Admin suffices for documentation.
</t>
  </si>
  <si>
    <t xml:space="preserve">Is this project a major renovation of an existing building?  If so, estimate the embodied carbon impact of the materials required to build a new, similar building using EC3 and the LEED pilot credit (MRpc132) methodology. </t>
  </si>
  <si>
    <t>Prepare the calculation of the embodied carbon impact of the materials required to build a new similar building using EC3 and the LEED pilot credit (MRpc132).  Indicate total footprint here.</t>
  </si>
  <si>
    <t>EC3 report with total embodied carbon footprint of a new, similar building.</t>
  </si>
  <si>
    <r>
      <t xml:space="preserve">At the end of the project, report as-built embodied carbon of actual new construction materials using the EC3 tool and following the LEED pilot credit for Procurement of Low-Carbon Construction Materials (MRpc132).  </t>
    </r>
    <r>
      <rPr>
        <b/>
        <sz val="11"/>
        <rFont val="Aptos Narrow"/>
        <family val="2"/>
        <scheme val="minor"/>
      </rPr>
      <t>Applicable to all Tier 1 projects.</t>
    </r>
  </si>
  <si>
    <t>EC3 report showing baseline and actual embodied carbon footprint  of new materials used on the project.
If the project pursues Procurement of Low-Carbon Construction Materials (MPpc132) LEED credit documentation suffices for documentation.</t>
  </si>
  <si>
    <r>
      <t xml:space="preserve"> Earn LEED v4 NC Gold certification including required credits in the UW LEED scorecard, and one innovation or pilot credit from the preferred list.   </t>
    </r>
    <r>
      <rPr>
        <b/>
        <sz val="11"/>
        <rFont val="Aptos Narrow"/>
        <family val="2"/>
        <scheme val="minor"/>
      </rPr>
      <t>Applicable to all Tier 1 projects.</t>
    </r>
  </si>
  <si>
    <t xml:space="preserve">Update LEED scorecard
Within 90 days of 100% design, complete design team LEED documentation in LEED online.  Perform a QC review and notify the UW LEED Admin that documentation is ready for internal review. 
Indicate the On-Track Status as follows:
Yes = total of "Yes" points exceeds 60 points
In Progress = total of "Yes" and "Likely" points is  exceeds 60 points
Off track = total of "Yes" and "Likely" points is less than 60 points
</t>
  </si>
  <si>
    <t>Update LEED scorecard
Within 90 days of substantial completion, complete design team and contractor LEED documentation in LEED Online. Perform a QC review and notify  the UW LEED Admin that documentation is ready for internal review.
UW LEED Admin to coordinate commissioning documentation with CxP and complete LEED certification process.  Target is to earn LEED certification within 9 months of substantial completion.</t>
  </si>
  <si>
    <r>
      <t xml:space="preserve">Pilot at least one Fitwel v3 credit that addresses resiliency, ecology, experience of place, health and well-being, or diversity, equity, and inclusion and is appropriate for the project. </t>
    </r>
    <r>
      <rPr>
        <b/>
        <sz val="11"/>
        <rFont val="Aptos Narrow"/>
        <family val="2"/>
      </rPr>
      <t xml:space="preserve"> Applicable to all Tier 1 projects.</t>
    </r>
  </si>
  <si>
    <t>UW Bird-Friendly Design Guidelines - does this project include new or alterations to existing building envelope?</t>
  </si>
  <si>
    <r>
      <t xml:space="preserve">New construction projects must include showers and changing facilities. Major renovation projects evaluate options to provide showers and changing facilities. </t>
    </r>
    <r>
      <rPr>
        <b/>
        <sz val="11"/>
        <rFont val="Aptos Narrow"/>
        <family val="2"/>
        <scheme val="minor"/>
      </rPr>
      <t>Applicable to all Tier 1 projects.</t>
    </r>
  </si>
  <si>
    <r>
      <t xml:space="preserve">Lactation facilities - New buildings and major renovation projects should include lactation facilities that support infant feeding, nursing, and pumping of breast milk for building occupants. </t>
    </r>
    <r>
      <rPr>
        <b/>
        <sz val="11"/>
        <rFont val="Aptos Narrow"/>
        <family val="2"/>
      </rPr>
      <t>Applicable to all Tier 1 projects.</t>
    </r>
  </si>
  <si>
    <t>UW Gender-Neutral Restroom policy - does the building include new or renovated restrooms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</si>
</sst>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font>
      <sz val="11"/>
      <color theme="1"/>
      <name val="Aptos Narrow"/>
      <family val="2"/>
      <scheme val="minor"/>
    </font>
    <font>
      <b/>
      <sz val="11"/>
      <color theme="1"/>
      <name val="Aptos Narrow"/>
      <family val="2"/>
      <scheme val="minor"/>
    </font>
    <font>
      <sz val="11"/>
      <name val="Aptos Narrow"/>
      <family val="2"/>
      <scheme val="minor"/>
    </font>
    <font>
      <b/>
      <sz val="18"/>
      <color theme="1"/>
      <name val="Aptos Narrow"/>
      <family val="2"/>
      <scheme val="minor"/>
    </font>
    <font>
      <sz val="10"/>
      <color rgb="FF000000"/>
      <name val="Times New Roman"/>
      <family val="1"/>
    </font>
    <font>
      <sz val="10"/>
      <color rgb="FF000000"/>
      <name val="Arial"/>
      <family val="2"/>
    </font>
    <font>
      <b/>
      <sz val="11"/>
      <color rgb="FF000000"/>
      <name val="Arial"/>
      <family val="2"/>
    </font>
    <font>
      <sz val="11"/>
      <name val="Arial Narrow"/>
      <family val="2"/>
    </font>
    <font>
      <b/>
      <sz val="14"/>
      <color theme="0"/>
      <name val="Aptos Narrow"/>
      <family val="2"/>
      <scheme val="minor"/>
    </font>
    <font>
      <sz val="11"/>
      <color rgb="FF006100"/>
      <name val="Aptos Narrow"/>
      <family val="2"/>
      <scheme val="minor"/>
    </font>
    <font>
      <sz val="11"/>
      <color rgb="FF9C5700"/>
      <name val="Aptos Narrow"/>
      <family val="2"/>
      <scheme val="minor"/>
    </font>
    <font>
      <sz val="11"/>
      <color rgb="FF9C0006"/>
      <name val="Aptos Narrow"/>
      <family val="2"/>
      <scheme val="minor"/>
    </font>
    <font>
      <b/>
      <sz val="11"/>
      <name val="Arial Narrow"/>
      <family val="2"/>
    </font>
    <font>
      <b/>
      <sz val="11"/>
      <color theme="0"/>
      <name val="Aptos Narrow"/>
      <family val="2"/>
      <scheme val="minor"/>
    </font>
    <font>
      <b/>
      <sz val="16"/>
      <color theme="0"/>
      <name val="Aptos Narrow"/>
      <family val="2"/>
      <scheme val="minor"/>
    </font>
    <font>
      <b/>
      <sz val="14"/>
      <color theme="1"/>
      <name val="Aptos Narrow"/>
      <family val="2"/>
      <scheme val="minor"/>
    </font>
    <font>
      <b/>
      <sz val="11"/>
      <name val="Aptos Narrow"/>
      <family val="2"/>
      <scheme val="minor"/>
    </font>
    <font>
      <b/>
      <sz val="12"/>
      <color theme="1"/>
      <name val="Aptos Narrow"/>
      <family val="2"/>
      <scheme val="minor"/>
    </font>
    <font>
      <sz val="12"/>
      <color theme="1"/>
      <name val="Aptos Narrow"/>
      <family val="2"/>
      <scheme val="minor"/>
    </font>
    <font>
      <sz val="12"/>
      <color theme="1"/>
      <name val="Wingdings"/>
      <charset val="2"/>
    </font>
    <font>
      <i/>
      <sz val="12"/>
      <color theme="1"/>
      <name val="Aptos Narrow"/>
      <family val="2"/>
      <scheme val="minor"/>
    </font>
    <font>
      <sz val="11"/>
      <color theme="2" tint="-9.9978637043366805E-2"/>
      <name val="Aptos Narrow"/>
      <family val="2"/>
      <scheme val="minor"/>
    </font>
    <font>
      <b/>
      <sz val="20"/>
      <color rgb="FF000000"/>
      <name val="Aptos Narrow"/>
      <scheme val="minor"/>
    </font>
    <font>
      <b/>
      <sz val="16"/>
      <color theme="0"/>
      <name val="Aptos Narrow"/>
      <scheme val="minor"/>
    </font>
    <font>
      <sz val="11"/>
      <color theme="1"/>
      <name val="Aptos Narrow"/>
      <scheme val="minor"/>
    </font>
    <font>
      <sz val="12"/>
      <color theme="1" tint="0.34998626667073579"/>
      <name val="Aptos Narrow"/>
      <scheme val="minor"/>
    </font>
    <font>
      <b/>
      <sz val="10"/>
      <color theme="0"/>
      <name val="Aptos Narrow"/>
      <scheme val="minor"/>
    </font>
    <font>
      <b/>
      <sz val="12"/>
      <color theme="0"/>
      <name val="Aptos Narrow"/>
      <scheme val="minor"/>
    </font>
    <font>
      <b/>
      <sz val="12"/>
      <color theme="1"/>
      <name val="Aptos Narrow"/>
      <scheme val="minor"/>
    </font>
    <font>
      <sz val="12"/>
      <color theme="1"/>
      <name val="Aptos Narrow"/>
      <scheme val="minor"/>
    </font>
    <font>
      <sz val="11"/>
      <name val="Aptos Narrow"/>
      <scheme val="minor"/>
    </font>
    <font>
      <sz val="11"/>
      <color rgb="FF9C5700"/>
      <name val="Aptos Narrow"/>
      <scheme val="minor"/>
    </font>
    <font>
      <sz val="11"/>
      <color rgb="FF006100"/>
      <name val="Aptos Narrow"/>
      <scheme val="minor"/>
    </font>
    <font>
      <sz val="11"/>
      <color theme="1" tint="0.499984740745262"/>
      <name val="Aptos Narrow"/>
      <scheme val="minor"/>
    </font>
    <font>
      <vertAlign val="subscript"/>
      <sz val="11"/>
      <name val="Aptos Narrow"/>
      <scheme val="minor"/>
    </font>
    <font>
      <b/>
      <sz val="11"/>
      <name val="Aptos Narrow"/>
      <scheme val="minor"/>
    </font>
    <font>
      <sz val="11"/>
      <color rgb="FF9C0006"/>
      <name val="Aptos Narrow"/>
      <scheme val="minor"/>
    </font>
    <font>
      <b/>
      <sz val="9"/>
      <color theme="1"/>
      <name val="Aptos Narrow"/>
      <scheme val="minor"/>
    </font>
    <font>
      <sz val="9"/>
      <color theme="1"/>
      <name val="Aptos Narrow"/>
      <scheme val="minor"/>
    </font>
    <font>
      <b/>
      <sz val="11"/>
      <color theme="1"/>
      <name val="Aptos Narrow"/>
      <scheme val="minor"/>
    </font>
    <font>
      <b/>
      <sz val="11"/>
      <color theme="0"/>
      <name val="Aptos Narrow"/>
      <scheme val="minor"/>
    </font>
    <font>
      <b/>
      <sz val="11"/>
      <color rgb="FF024D01"/>
      <name val="Aptos Narrow"/>
      <scheme val="minor"/>
    </font>
    <font>
      <b/>
      <sz val="11"/>
      <color rgb="FF9E7D19"/>
      <name val="Aptos Narrow"/>
      <scheme val="minor"/>
    </font>
    <font>
      <b/>
      <sz val="11"/>
      <color rgb="FF570305"/>
      <name val="Aptos Narrow"/>
      <scheme val="minor"/>
    </font>
    <font>
      <sz val="11"/>
      <color theme="1"/>
      <name val="Aptos Narrow"/>
    </font>
    <font>
      <sz val="11"/>
      <color rgb="FF000000"/>
      <name val="Aptos Narrow"/>
    </font>
    <font>
      <b/>
      <sz val="16"/>
      <color theme="0"/>
      <name val="Aptos Narrow"/>
    </font>
    <font>
      <b/>
      <sz val="20"/>
      <color rgb="FF000000"/>
      <name val="Aptos Narrow"/>
    </font>
    <font>
      <b/>
      <sz val="12"/>
      <color theme="0"/>
      <name val="Aptos Narrow"/>
    </font>
    <font>
      <b/>
      <sz val="11"/>
      <color theme="1"/>
      <name val="Aptos Narrow"/>
    </font>
    <font>
      <b/>
      <sz val="12"/>
      <color theme="1"/>
      <name val="Aptos Narrow"/>
    </font>
    <font>
      <sz val="11"/>
      <color theme="0"/>
      <name val="Aptos Narrow"/>
    </font>
    <font>
      <sz val="11"/>
      <name val="Aptos Narrow"/>
    </font>
    <font>
      <sz val="11"/>
      <color theme="1" tint="0.499984740745262"/>
      <name val="Aptos Narrow"/>
    </font>
    <font>
      <sz val="11"/>
      <color rgb="FF9C5700"/>
      <name val="Aptos Narrow"/>
    </font>
    <font>
      <b/>
      <sz val="11"/>
      <name val="Aptos Narrow"/>
    </font>
    <font>
      <b/>
      <sz val="11"/>
      <color rgb="FF024D01"/>
      <name val="Aptos Narrow"/>
    </font>
    <font>
      <b/>
      <sz val="11"/>
      <color rgb="FF9E7D19"/>
      <name val="Aptos Narrow"/>
    </font>
    <font>
      <b/>
      <sz val="11"/>
      <color rgb="FF570305"/>
      <name val="Aptos Narrow"/>
    </font>
    <font>
      <sz val="11"/>
      <color rgb="FF242424"/>
      <name val="Consolas"/>
      <charset val="1"/>
    </font>
    <font>
      <vertAlign val="superscript"/>
      <sz val="11"/>
      <color rgb="FF000000"/>
      <name val="Aptos Narrow"/>
    </font>
    <font>
      <sz val="11"/>
      <color theme="0" tint="-0.499984740745262"/>
      <name val="Aptos Narrow"/>
      <family val="2"/>
      <scheme val="minor"/>
    </font>
    <font>
      <sz val="11"/>
      <color theme="1"/>
      <name val="Aptos Narrow"/>
      <family val="2"/>
    </font>
    <font>
      <b/>
      <sz val="11"/>
      <color rgb="FF006100"/>
      <name val="Aptos Narrow"/>
      <family val="2"/>
      <scheme val="minor"/>
    </font>
    <font>
      <b/>
      <sz val="11"/>
      <color rgb="FF9C0006"/>
      <name val="Aptos Narrow"/>
      <family val="2"/>
      <scheme val="minor"/>
    </font>
    <font>
      <sz val="11"/>
      <name val="Aptos Narrow"/>
      <family val="2"/>
    </font>
    <font>
      <sz val="11"/>
      <color theme="1" tint="0.499984740745262"/>
      <name val="Aptos Narrow"/>
      <family val="2"/>
    </font>
    <font>
      <sz val="11"/>
      <color rgb="FF242424"/>
      <name val="Aptos Narrow"/>
      <charset val="1"/>
    </font>
    <font>
      <sz val="11"/>
      <color theme="1" tint="0.499984740745262"/>
      <name val="Aptos Narrow"/>
      <family val="2"/>
      <scheme val="minor"/>
    </font>
    <font>
      <sz val="11"/>
      <color theme="0" tint="-0.34998626667073579"/>
      <name val="Aptos Narrow"/>
      <family val="2"/>
      <scheme val="minor"/>
    </font>
    <font>
      <sz val="11"/>
      <color rgb="FF000000"/>
      <name val="Aptos Narrow"/>
      <family val="2"/>
    </font>
    <font>
      <sz val="11"/>
      <color theme="0" tint="-0.499984740745262"/>
      <name val="Aptos Narrow"/>
      <family val="2"/>
    </font>
    <font>
      <b/>
      <sz val="11"/>
      <color rgb="FF000000"/>
      <name val="Aptos Narrow"/>
      <family val="2"/>
    </font>
    <font>
      <b/>
      <sz val="11"/>
      <name val="Aptos Narrow"/>
      <family val="2"/>
    </font>
    <font>
      <b/>
      <sz val="12"/>
      <color rgb="FF000000"/>
      <name val="Aptos Narrow"/>
    </font>
    <font>
      <sz val="12"/>
      <color rgb="FF000000"/>
      <name val="Aptos Narrow"/>
    </font>
    <font>
      <sz val="12"/>
      <color rgb="FF747474"/>
      <name val="Aptos Narrow"/>
    </font>
    <font>
      <sz val="12"/>
      <name val="Aptos Narrow"/>
    </font>
    <font>
      <sz val="11"/>
      <color rgb="FF000000"/>
      <name val="Aptos Narrow"/>
      <scheme val="minor"/>
    </font>
    <font>
      <vertAlign val="subscript"/>
      <sz val="11"/>
      <color rgb="FF000000"/>
      <name val="Aptos Narrow"/>
      <scheme val="minor"/>
    </font>
    <font>
      <b/>
      <sz val="11"/>
      <color rgb="FF000000"/>
      <name val="Aptos Narrow"/>
      <scheme val="minor"/>
    </font>
    <font>
      <b/>
      <sz val="12"/>
      <color theme="0"/>
      <name val="Aptos Narrow"/>
      <family val="2"/>
      <scheme val="minor"/>
    </font>
    <font>
      <sz val="12"/>
      <name val="Aptos Narrow"/>
      <family val="2"/>
    </font>
    <font>
      <b/>
      <sz val="12"/>
      <name val="Aptos Narrow"/>
      <family val="2"/>
    </font>
    <font>
      <sz val="12"/>
      <color theme="2" tint="-0.499984740745262"/>
      <name val="Aptos Narrow"/>
      <family val="2"/>
    </font>
    <font>
      <b/>
      <sz val="12"/>
      <color theme="0"/>
      <name val="Aptos Narrow"/>
      <family val="2"/>
    </font>
  </fonts>
  <fills count="1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5B788"/>
        <bgColor indexed="64"/>
      </patternFill>
    </fill>
    <fill>
      <patternFill patternType="solid">
        <fgColor theme="1" tint="0.499984740745262"/>
        <bgColor indexed="64"/>
      </patternFill>
    </fill>
    <fill>
      <patternFill patternType="solid">
        <fgColor rgb="FFC6EFCE"/>
      </patternFill>
    </fill>
    <fill>
      <patternFill patternType="solid">
        <fgColor rgb="FFFFEB9C"/>
      </patternFill>
    </fill>
    <fill>
      <patternFill patternType="solid">
        <fgColor theme="0" tint="-0.499984740745262"/>
        <bgColor indexed="64"/>
      </patternFill>
    </fill>
    <fill>
      <patternFill patternType="solid">
        <fgColor rgb="FFFFC7CE"/>
      </patternFill>
    </fill>
    <fill>
      <patternFill patternType="solid">
        <fgColor theme="1"/>
        <bgColor indexed="64"/>
      </patternFill>
    </fill>
    <fill>
      <patternFill patternType="solid">
        <fgColor theme="1" tint="0.34998626667073579"/>
        <bgColor indexed="64"/>
      </patternFill>
    </fill>
    <fill>
      <patternFill patternType="solid">
        <fgColor rgb="FFE7D3D6"/>
        <bgColor indexed="64"/>
      </patternFill>
    </fill>
    <fill>
      <patternFill patternType="solid">
        <fgColor rgb="FFF8EFBA"/>
        <bgColor indexed="64"/>
      </patternFill>
    </fill>
    <fill>
      <patternFill patternType="solid">
        <fgColor rgb="FFE4F2E7"/>
        <bgColor indexed="64"/>
      </patternFill>
    </fill>
    <fill>
      <patternFill patternType="solid">
        <fgColor theme="0"/>
        <bgColor indexed="64"/>
      </patternFill>
    </fill>
    <fill>
      <patternFill patternType="solid">
        <fgColor theme="2" tint="-9.9978637043366805E-2"/>
        <bgColor indexed="64"/>
      </patternFill>
    </fill>
  </fills>
  <borders count="32">
    <border>
      <left/>
      <right/>
      <top/>
      <bottom/>
      <diagonal/>
    </border>
    <border>
      <left style="thin">
        <color rgb="FF000000"/>
      </left>
      <right/>
      <top style="thick">
        <color rgb="FFD5B788"/>
      </top>
      <bottom style="thick">
        <color rgb="FFD5B788"/>
      </bottom>
      <diagonal/>
    </border>
    <border>
      <left style="thin">
        <color rgb="FF000000"/>
      </left>
      <right/>
      <top style="thick">
        <color rgb="FFD5B788"/>
      </top>
      <bottom/>
      <diagonal/>
    </border>
    <border>
      <left style="thin">
        <color rgb="FF000000"/>
      </left>
      <right/>
      <top/>
      <bottom style="thick">
        <color rgb="FFD5B788"/>
      </bottom>
      <diagonal/>
    </border>
    <border>
      <left/>
      <right/>
      <top style="thick">
        <color rgb="FFD5B788"/>
      </top>
      <bottom style="thick">
        <color rgb="FFD5B788"/>
      </bottom>
      <diagonal/>
    </border>
    <border>
      <left/>
      <right/>
      <top/>
      <bottom style="thick">
        <color rgb="FFD5B788"/>
      </bottom>
      <diagonal/>
    </border>
    <border>
      <left style="thin">
        <color rgb="FF000000"/>
      </left>
      <right/>
      <top/>
      <bottom/>
      <diagonal/>
    </border>
    <border>
      <left/>
      <right/>
      <top style="thick">
        <color rgb="FFD5B788"/>
      </top>
      <bottom style="medium">
        <color rgb="FFD5B788"/>
      </bottom>
      <diagonal/>
    </border>
    <border>
      <left/>
      <right/>
      <top style="medium">
        <color rgb="FFD5B788"/>
      </top>
      <bottom style="medium">
        <color rgb="FFD5B788"/>
      </bottom>
      <diagonal/>
    </border>
    <border>
      <left/>
      <right/>
      <top style="medium">
        <color rgb="FFD5B788"/>
      </top>
      <bottom style="thick">
        <color rgb="FFD5B788"/>
      </bottom>
      <diagonal/>
    </border>
    <border>
      <left/>
      <right/>
      <top style="thick">
        <color rgb="FFD5B788"/>
      </top>
      <bottom/>
      <diagonal/>
    </border>
    <border>
      <left style="thick">
        <color rgb="FFD5B788"/>
      </left>
      <right style="thick">
        <color rgb="FFD5B788"/>
      </right>
      <top style="thick">
        <color rgb="FFD5B788"/>
      </top>
      <bottom style="thick">
        <color rgb="FFD5B788"/>
      </bottom>
      <diagonal/>
    </border>
    <border>
      <left style="thin">
        <color auto="1"/>
      </left>
      <right/>
      <top style="thick">
        <color rgb="FFD5B788"/>
      </top>
      <bottom/>
      <diagonal/>
    </border>
    <border>
      <left style="thin">
        <color auto="1"/>
      </left>
      <right/>
      <top/>
      <bottom style="thick">
        <color rgb="FFD5B788"/>
      </bottom>
      <diagonal/>
    </border>
    <border>
      <left/>
      <right/>
      <top style="thin">
        <color rgb="FFD5B788"/>
      </top>
      <bottom style="thin">
        <color rgb="FFD5B788"/>
      </bottom>
      <diagonal/>
    </border>
    <border>
      <left style="medium">
        <color rgb="FFFFFFFF"/>
      </left>
      <right/>
      <top style="thin">
        <color rgb="FFD5B788"/>
      </top>
      <bottom style="thin">
        <color rgb="FFD5B788"/>
      </bottom>
      <diagonal/>
    </border>
    <border>
      <left/>
      <right/>
      <top/>
      <bottom style="thin">
        <color rgb="FFD5B788"/>
      </bottom>
      <diagonal/>
    </border>
    <border>
      <left/>
      <right style="thick">
        <color theme="0"/>
      </right>
      <top/>
      <bottom/>
      <diagonal/>
    </border>
    <border>
      <left/>
      <right style="thin">
        <color theme="0"/>
      </right>
      <top/>
      <bottom/>
      <diagonal/>
    </border>
    <border>
      <left style="thick">
        <color theme="0"/>
      </left>
      <right/>
      <top/>
      <bottom/>
      <diagonal/>
    </border>
    <border>
      <left style="thin">
        <color theme="0"/>
      </left>
      <right/>
      <top/>
      <bottom/>
      <diagonal/>
    </border>
    <border>
      <left style="thin">
        <color rgb="FFD5B788"/>
      </left>
      <right style="thin">
        <color rgb="FFD5B788"/>
      </right>
      <top style="thin">
        <color rgb="FFD5B788"/>
      </top>
      <bottom/>
      <diagonal/>
    </border>
    <border>
      <left style="thin">
        <color rgb="FFD5B788"/>
      </left>
      <right style="thin">
        <color rgb="FFD5B788"/>
      </right>
      <top/>
      <bottom/>
      <diagonal/>
    </border>
    <border>
      <left style="thin">
        <color rgb="FFD5B788"/>
      </left>
      <right/>
      <top style="thin">
        <color rgb="FFD5B788"/>
      </top>
      <bottom style="thin">
        <color rgb="FFD5B788"/>
      </bottom>
      <diagonal/>
    </border>
    <border>
      <left/>
      <right style="medium">
        <color rgb="FFFFFFFF"/>
      </right>
      <top style="thin">
        <color rgb="FFD5B788"/>
      </top>
      <bottom style="thin">
        <color rgb="FFD5B788"/>
      </bottom>
      <diagonal/>
    </border>
    <border>
      <left style="thick">
        <color rgb="FFD5B788"/>
      </left>
      <right style="thick">
        <color rgb="FFD5B788"/>
      </right>
      <top style="thick">
        <color rgb="FFD5B788"/>
      </top>
      <bottom/>
      <diagonal/>
    </border>
    <border>
      <left style="thick">
        <color rgb="FFD5B788"/>
      </left>
      <right style="thick">
        <color rgb="FFD5B788"/>
      </right>
      <top/>
      <bottom/>
      <diagonal/>
    </border>
    <border>
      <left style="thick">
        <color rgb="FFD5B788"/>
      </left>
      <right style="thick">
        <color rgb="FFD5B788"/>
      </right>
      <top/>
      <bottom style="thick">
        <color rgb="FFD5B788"/>
      </bottom>
      <diagonal/>
    </border>
    <border>
      <left/>
      <right/>
      <top style="medium">
        <color rgb="FFD5B788"/>
      </top>
      <bottom/>
      <diagonal/>
    </border>
    <border>
      <left style="thin">
        <color rgb="FF000000"/>
      </left>
      <right/>
      <top style="thick">
        <color rgb="FFD5B788"/>
      </top>
      <bottom style="medium">
        <color rgb="FFD5B788"/>
      </bottom>
      <diagonal/>
    </border>
    <border>
      <left style="thin">
        <color rgb="FF000000"/>
      </left>
      <right/>
      <top style="medium">
        <color rgb="FFD5B788"/>
      </top>
      <bottom style="medium">
        <color rgb="FFD5B788"/>
      </bottom>
      <diagonal/>
    </border>
    <border>
      <left style="thin">
        <color rgb="FF000000"/>
      </left>
      <right/>
      <top style="medium">
        <color rgb="FFD5B788"/>
      </top>
      <bottom style="thick">
        <color rgb="FFD5B788"/>
      </bottom>
      <diagonal/>
    </border>
  </borders>
  <cellStyleXfs count="5">
    <xf numFmtId="0" fontId="0" fillId="0" borderId="0"/>
    <xf numFmtId="0" fontId="4" fillId="0" borderId="0"/>
    <xf numFmtId="0" fontId="9" fillId="6" borderId="0" applyNumberFormat="0" applyBorder="0" applyAlignment="0" applyProtection="0"/>
    <xf numFmtId="0" fontId="10" fillId="7" borderId="0" applyNumberFormat="0" applyBorder="0" applyAlignment="0" applyProtection="0"/>
    <xf numFmtId="0" fontId="11" fillId="9" borderId="0" applyNumberFormat="0" applyBorder="0" applyAlignment="0" applyProtection="0"/>
  </cellStyleXfs>
  <cellXfs count="318">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xf>
    <xf numFmtId="0" fontId="0" fillId="0" borderId="0" xfId="0" applyAlignment="1">
      <alignment horizontal="center" vertical="center"/>
    </xf>
    <xf numFmtId="0" fontId="1" fillId="0" borderId="0" xfId="0" applyFont="1"/>
    <xf numFmtId="0" fontId="7" fillId="0" borderId="4" xfId="0" applyFont="1" applyBorder="1" applyAlignment="1">
      <alignment horizontal="center" vertical="center" wrapText="1"/>
    </xf>
    <xf numFmtId="0" fontId="1" fillId="0" borderId="4" xfId="0" applyFont="1" applyBorder="1" applyAlignment="1">
      <alignment vertical="center" wrapText="1"/>
    </xf>
    <xf numFmtId="0" fontId="0" fillId="4" borderId="0" xfId="0" applyFill="1"/>
    <xf numFmtId="0" fontId="1" fillId="4" borderId="0" xfId="0" applyFont="1" applyFill="1" applyAlignment="1">
      <alignment vertical="center" wrapText="1"/>
    </xf>
    <xf numFmtId="0" fontId="1" fillId="4" borderId="0" xfId="0" applyFont="1" applyFill="1" applyAlignment="1">
      <alignment horizontal="center" wrapText="1"/>
    </xf>
    <xf numFmtId="0" fontId="1" fillId="4" borderId="0" xfId="0" applyFont="1" applyFill="1" applyAlignment="1">
      <alignment horizontal="center"/>
    </xf>
    <xf numFmtId="0" fontId="2" fillId="0" borderId="4" xfId="0" applyFont="1" applyBorder="1" applyAlignment="1">
      <alignment vertical="top" wrapText="1"/>
    </xf>
    <xf numFmtId="0" fontId="0" fillId="0" borderId="4" xfId="0" applyBorder="1" applyAlignment="1">
      <alignment vertical="top"/>
    </xf>
    <xf numFmtId="0" fontId="0" fillId="0" borderId="4" xfId="0" applyBorder="1" applyAlignment="1">
      <alignment vertical="top" wrapText="1"/>
    </xf>
    <xf numFmtId="0" fontId="15" fillId="0" borderId="0" xfId="0" applyFont="1"/>
    <xf numFmtId="0" fontId="8" fillId="8" borderId="0" xfId="0" applyFont="1" applyFill="1" applyAlignment="1">
      <alignment horizontal="left" vertical="center"/>
    </xf>
    <xf numFmtId="0" fontId="0" fillId="4" borderId="0" xfId="0" applyFill="1" applyAlignment="1">
      <alignment wrapText="1"/>
    </xf>
    <xf numFmtId="0" fontId="1" fillId="0" borderId="4" xfId="0" applyFont="1" applyBorder="1" applyAlignment="1">
      <alignment horizontal="center" vertical="center"/>
    </xf>
    <xf numFmtId="0" fontId="16" fillId="0" borderId="4" xfId="0" applyFont="1" applyBorder="1" applyAlignment="1">
      <alignment vertical="center" wrapText="1"/>
    </xf>
    <xf numFmtId="0" fontId="14" fillId="10" borderId="0" xfId="0" applyFont="1" applyFill="1" applyAlignment="1">
      <alignment horizontal="left" vertical="center"/>
    </xf>
    <xf numFmtId="0" fontId="0" fillId="5" borderId="0" xfId="0" applyFill="1" applyAlignment="1">
      <alignment vertical="center" wrapText="1"/>
    </xf>
    <xf numFmtId="0" fontId="13" fillId="4" borderId="0" xfId="0" applyFont="1" applyFill="1" applyAlignment="1">
      <alignment horizontal="center" vertical="center" wrapText="1"/>
    </xf>
    <xf numFmtId="0" fontId="3" fillId="0" borderId="21" xfId="0" applyFont="1" applyBorder="1" applyAlignment="1">
      <alignment vertical="center"/>
    </xf>
    <xf numFmtId="0" fontId="13" fillId="4" borderId="22" xfId="0" applyFont="1" applyFill="1" applyBorder="1" applyAlignment="1">
      <alignment horizontal="center" vertical="center" wrapText="1"/>
    </xf>
    <xf numFmtId="0" fontId="17" fillId="0" borderId="23" xfId="0" applyFont="1" applyBorder="1" applyAlignment="1">
      <alignment vertical="center"/>
    </xf>
    <xf numFmtId="0" fontId="17" fillId="0" borderId="4" xfId="0" applyFont="1" applyBorder="1" applyAlignment="1">
      <alignment horizontal="center" vertical="center"/>
    </xf>
    <xf numFmtId="0" fontId="13" fillId="5" borderId="0" xfId="0" applyFont="1" applyFill="1" applyAlignment="1">
      <alignment horizontal="left" vertical="center"/>
    </xf>
    <xf numFmtId="0" fontId="16" fillId="15" borderId="4" xfId="0" applyFont="1" applyFill="1" applyBorder="1" applyAlignment="1">
      <alignment vertical="center" wrapText="1"/>
    </xf>
    <xf numFmtId="0" fontId="6" fillId="0" borderId="16" xfId="0" applyFont="1" applyBorder="1" applyAlignment="1">
      <alignment vertical="center" wrapText="1"/>
    </xf>
    <xf numFmtId="0" fontId="17" fillId="0" borderId="14" xfId="0" applyFont="1" applyBorder="1" applyAlignment="1">
      <alignment vertical="center"/>
    </xf>
    <xf numFmtId="0" fontId="6" fillId="0" borderId="24" xfId="0" applyFont="1" applyBorder="1" applyAlignment="1">
      <alignment vertical="center" wrapText="1"/>
    </xf>
    <xf numFmtId="0" fontId="6" fillId="0" borderId="14" xfId="0" applyFont="1" applyBorder="1" applyAlignment="1">
      <alignment vertical="center" wrapText="1"/>
    </xf>
    <xf numFmtId="0" fontId="18" fillId="0" borderId="0" xfId="0" applyFont="1"/>
    <xf numFmtId="0" fontId="19" fillId="0" borderId="0" xfId="0" applyFont="1" applyAlignment="1">
      <alignment horizontal="center" vertical="center"/>
    </xf>
    <xf numFmtId="0" fontId="17" fillId="0" borderId="0" xfId="0" applyFont="1"/>
    <xf numFmtId="0" fontId="20" fillId="0" borderId="0" xfId="0" applyFont="1"/>
    <xf numFmtId="0" fontId="3" fillId="0" borderId="0" xfId="0" applyFont="1"/>
    <xf numFmtId="0" fontId="18" fillId="0" borderId="0" xfId="0" applyFont="1" applyAlignment="1">
      <alignment wrapText="1"/>
    </xf>
    <xf numFmtId="0" fontId="21" fillId="0" borderId="4" xfId="0" applyFont="1" applyBorder="1" applyAlignment="1">
      <alignment vertical="center" wrapText="1"/>
    </xf>
    <xf numFmtId="0" fontId="21" fillId="0" borderId="4" xfId="0" applyFont="1" applyBorder="1" applyAlignment="1">
      <alignment vertical="center"/>
    </xf>
    <xf numFmtId="0" fontId="21" fillId="0" borderId="0" xfId="0" applyFont="1"/>
    <xf numFmtId="0" fontId="2" fillId="0" borderId="4" xfId="0" applyFont="1" applyBorder="1" applyAlignment="1">
      <alignment vertical="center" wrapText="1"/>
    </xf>
    <xf numFmtId="0" fontId="12" fillId="0" borderId="11" xfId="0" applyFont="1" applyBorder="1" applyAlignment="1">
      <alignment horizontal="center" vertical="center" wrapText="1"/>
    </xf>
    <xf numFmtId="0" fontId="21" fillId="0" borderId="4" xfId="0" applyFont="1" applyBorder="1" applyAlignment="1">
      <alignment horizontal="center" vertical="top" wrapText="1"/>
    </xf>
    <xf numFmtId="0" fontId="0" fillId="2" borderId="0" xfId="0" applyFill="1"/>
    <xf numFmtId="0" fontId="24" fillId="0" borderId="0" xfId="0" applyFont="1"/>
    <xf numFmtId="0" fontId="28" fillId="4" borderId="0" xfId="0" applyFont="1" applyFill="1"/>
    <xf numFmtId="0" fontId="28" fillId="4" borderId="0" xfId="0" applyFont="1" applyFill="1" applyAlignment="1">
      <alignment horizontal="center"/>
    </xf>
    <xf numFmtId="0" fontId="29" fillId="0" borderId="0" xfId="0" applyFont="1"/>
    <xf numFmtId="0" fontId="27" fillId="11" borderId="1" xfId="0"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4" xfId="0" applyFont="1" applyBorder="1" applyAlignment="1">
      <alignment horizontal="center" vertical="center" wrapText="1"/>
    </xf>
    <xf numFmtId="0" fontId="31" fillId="7" borderId="7" xfId="3" applyFont="1" applyBorder="1" applyAlignment="1">
      <alignment horizontal="center"/>
    </xf>
    <xf numFmtId="0" fontId="32" fillId="0" borderId="4" xfId="2" applyFont="1" applyFill="1" applyBorder="1" applyAlignment="1">
      <alignment horizontal="center"/>
    </xf>
    <xf numFmtId="0" fontId="33" fillId="0" borderId="4" xfId="0" applyFont="1" applyBorder="1" applyAlignment="1">
      <alignment horizontal="left" vertical="center" wrapText="1"/>
    </xf>
    <xf numFmtId="0" fontId="33" fillId="16" borderId="4" xfId="0" applyFont="1" applyFill="1" applyBorder="1" applyAlignment="1">
      <alignment horizontal="left" vertical="center" wrapText="1"/>
    </xf>
    <xf numFmtId="0" fontId="33" fillId="16" borderId="5" xfId="0" applyFont="1" applyFill="1" applyBorder="1" applyAlignment="1">
      <alignment horizontal="center" vertical="center" wrapText="1"/>
    </xf>
    <xf numFmtId="0" fontId="31" fillId="7" borderId="10" xfId="3" applyFont="1" applyBorder="1" applyAlignment="1">
      <alignment horizontal="center"/>
    </xf>
    <xf numFmtId="0" fontId="31" fillId="7" borderId="4" xfId="3" applyFont="1" applyBorder="1" applyAlignment="1">
      <alignment horizontal="center"/>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24" fillId="0" borderId="0" xfId="0" applyFont="1" applyAlignment="1">
      <alignment horizontal="center" vertical="center"/>
    </xf>
    <xf numFmtId="0" fontId="35" fillId="0" borderId="0" xfId="0" applyFont="1" applyAlignment="1">
      <alignment horizontal="right" vertical="center" wrapText="1"/>
    </xf>
    <xf numFmtId="0" fontId="24" fillId="0" borderId="11" xfId="0" applyFont="1" applyBorder="1" applyAlignment="1">
      <alignment horizontal="center" vertical="center"/>
    </xf>
    <xf numFmtId="0" fontId="30" fillId="0" borderId="0" xfId="0" applyFont="1" applyAlignment="1">
      <alignment horizontal="right" vertical="center" wrapText="1"/>
    </xf>
    <xf numFmtId="0" fontId="32" fillId="6" borderId="0" xfId="2" applyFont="1" applyAlignment="1">
      <alignment horizontal="center" vertical="center"/>
    </xf>
    <xf numFmtId="0" fontId="31" fillId="7" borderId="0" xfId="3" applyFont="1" applyAlignment="1">
      <alignment horizontal="center" vertical="center" wrapText="1"/>
    </xf>
    <xf numFmtId="0" fontId="36" fillId="9" borderId="0" xfId="4" applyFont="1" applyAlignment="1">
      <alignment horizontal="center" vertical="center"/>
    </xf>
    <xf numFmtId="0" fontId="24" fillId="0" borderId="0" xfId="0" applyFont="1" applyAlignment="1">
      <alignment horizontal="center"/>
    </xf>
    <xf numFmtId="0" fontId="37" fillId="0" borderId="25" xfId="0" applyFont="1" applyBorder="1" applyAlignment="1">
      <alignment horizontal="center" vertical="center" wrapText="1"/>
    </xf>
    <xf numFmtId="0" fontId="38" fillId="0" borderId="26" xfId="0" applyFont="1" applyBorder="1" applyAlignment="1">
      <alignment vertical="center"/>
    </xf>
    <xf numFmtId="0" fontId="38" fillId="0" borderId="27" xfId="0" applyFont="1" applyBorder="1" applyAlignment="1">
      <alignment vertical="center"/>
    </xf>
    <xf numFmtId="0" fontId="26" fillId="5" borderId="18" xfId="0" applyFont="1" applyFill="1" applyBorder="1" applyAlignment="1">
      <alignment horizontal="left" wrapText="1"/>
    </xf>
    <xf numFmtId="0" fontId="39" fillId="4" borderId="0" xfId="0" applyFont="1" applyFill="1"/>
    <xf numFmtId="0" fontId="39" fillId="4" borderId="0" xfId="0" applyFont="1" applyFill="1" applyAlignment="1">
      <alignment horizontal="center"/>
    </xf>
    <xf numFmtId="0" fontId="40" fillId="11" borderId="1" xfId="0" applyFont="1" applyFill="1" applyBorder="1" applyAlignment="1">
      <alignment horizontal="center" vertical="center" wrapText="1"/>
    </xf>
    <xf numFmtId="0" fontId="33" fillId="0" borderId="7" xfId="0" applyFont="1" applyBorder="1" applyAlignment="1">
      <alignment horizontal="left" vertical="center" wrapText="1"/>
    </xf>
    <xf numFmtId="0" fontId="30" fillId="0" borderId="7" xfId="0" applyFont="1" applyBorder="1" applyAlignment="1">
      <alignment horizontal="left"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24" fillId="0" borderId="9" xfId="0" applyFont="1" applyBorder="1" applyAlignment="1">
      <alignment horizontal="center" vertical="center"/>
    </xf>
    <xf numFmtId="0" fontId="30" fillId="0" borderId="5" xfId="0" applyFont="1" applyBorder="1" applyAlignment="1">
      <alignment horizontal="left" vertical="center" wrapText="1"/>
    </xf>
    <xf numFmtId="0" fontId="30" fillId="0" borderId="5" xfId="0" applyFont="1" applyBorder="1" applyAlignment="1">
      <alignment horizontal="center" vertical="center" wrapText="1"/>
    </xf>
    <xf numFmtId="0" fontId="41" fillId="14" borderId="0" xfId="2" applyFont="1" applyFill="1" applyAlignment="1">
      <alignment horizontal="center" vertical="center"/>
    </xf>
    <xf numFmtId="0" fontId="42" fillId="13" borderId="0" xfId="3" applyFont="1" applyFill="1" applyAlignment="1">
      <alignment horizontal="center" vertical="center" wrapText="1"/>
    </xf>
    <xf numFmtId="0" fontId="43" fillId="12" borderId="0" xfId="4" applyFont="1" applyFill="1" applyAlignment="1">
      <alignment horizontal="center" vertical="center"/>
    </xf>
    <xf numFmtId="0" fontId="31" fillId="0" borderId="7" xfId="3" applyFont="1" applyFill="1" applyBorder="1" applyAlignment="1">
      <alignment horizontal="center"/>
    </xf>
    <xf numFmtId="0" fontId="30" fillId="16" borderId="4" xfId="0" applyFont="1" applyFill="1" applyBorder="1" applyAlignment="1">
      <alignment horizontal="center" vertical="center" wrapText="1"/>
    </xf>
    <xf numFmtId="0" fontId="31" fillId="0" borderId="9" xfId="3" applyFont="1" applyFill="1" applyBorder="1" applyAlignment="1">
      <alignment horizontal="center"/>
    </xf>
    <xf numFmtId="0" fontId="44" fillId="0" borderId="0" xfId="0" applyFont="1"/>
    <xf numFmtId="0" fontId="44" fillId="0" borderId="0" xfId="0" applyFont="1" applyAlignment="1">
      <alignment horizontal="center"/>
    </xf>
    <xf numFmtId="0" fontId="49" fillId="4" borderId="0" xfId="0" applyFont="1" applyFill="1"/>
    <xf numFmtId="0" fontId="49" fillId="4" borderId="0" xfId="0" applyFont="1" applyFill="1" applyAlignment="1">
      <alignment horizontal="center"/>
    </xf>
    <xf numFmtId="0" fontId="50" fillId="4" borderId="0" xfId="0" applyFont="1" applyFill="1"/>
    <xf numFmtId="0" fontId="51" fillId="11" borderId="1" xfId="0" applyFont="1" applyFill="1" applyBorder="1" applyAlignment="1">
      <alignment horizontal="center" vertical="center" wrapText="1"/>
    </xf>
    <xf numFmtId="0" fontId="52" fillId="0" borderId="4" xfId="0" applyFont="1" applyBorder="1" applyAlignment="1">
      <alignment horizontal="left" vertical="center" wrapText="1"/>
    </xf>
    <xf numFmtId="0" fontId="52" fillId="0" borderId="4" xfId="0" applyFont="1" applyBorder="1" applyAlignment="1">
      <alignment horizontal="center" vertical="center" wrapText="1"/>
    </xf>
    <xf numFmtId="0" fontId="44" fillId="0" borderId="0" xfId="0" applyFont="1" applyAlignment="1">
      <alignment horizontal="center" vertical="center"/>
    </xf>
    <xf numFmtId="0" fontId="55" fillId="0" borderId="0" xfId="0" applyFont="1" applyAlignment="1">
      <alignment horizontal="right" vertical="center" wrapText="1"/>
    </xf>
    <xf numFmtId="0" fontId="52" fillId="0" borderId="0" xfId="0" applyFont="1" applyAlignment="1">
      <alignment horizontal="right" vertical="center" wrapText="1"/>
    </xf>
    <xf numFmtId="0" fontId="56" fillId="14" borderId="0" xfId="2" applyFont="1" applyFill="1" applyAlignment="1">
      <alignment horizontal="center" vertical="center"/>
    </xf>
    <xf numFmtId="0" fontId="57" fillId="13" borderId="0" xfId="3" applyFont="1" applyFill="1" applyAlignment="1">
      <alignment horizontal="center" vertical="center" wrapText="1"/>
    </xf>
    <xf numFmtId="0" fontId="58" fillId="12" borderId="0" xfId="4" applyFont="1" applyFill="1" applyAlignment="1">
      <alignment horizontal="center" vertical="center"/>
    </xf>
    <xf numFmtId="0" fontId="59" fillId="0" borderId="0" xfId="0" applyFont="1"/>
    <xf numFmtId="0" fontId="61" fillId="0" borderId="7" xfId="0" applyFont="1" applyBorder="1" applyAlignment="1">
      <alignment horizontal="left" vertical="center" wrapText="1"/>
    </xf>
    <xf numFmtId="0" fontId="61" fillId="0" borderId="4" xfId="0" applyFont="1" applyBorder="1" applyAlignment="1">
      <alignment horizontal="left" vertical="center" wrapText="1"/>
    </xf>
    <xf numFmtId="0" fontId="61" fillId="0" borderId="8" xfId="0" applyFont="1" applyBorder="1" applyAlignment="1">
      <alignment horizontal="left" vertical="center" wrapText="1"/>
    </xf>
    <xf numFmtId="0" fontId="61" fillId="0" borderId="9" xfId="0" applyFont="1" applyBorder="1" applyAlignment="1">
      <alignment horizontal="left" vertical="center" wrapText="1"/>
    </xf>
    <xf numFmtId="0" fontId="61" fillId="16" borderId="4" xfId="0" applyFont="1" applyFill="1" applyBorder="1" applyAlignment="1">
      <alignment horizontal="left" vertical="center" wrapText="1"/>
    </xf>
    <xf numFmtId="0" fontId="2" fillId="0" borderId="5" xfId="0" applyFont="1" applyBorder="1" applyAlignment="1">
      <alignment horizontal="left" vertical="center" wrapText="1"/>
    </xf>
    <xf numFmtId="0" fontId="30" fillId="0" borderId="10" xfId="0" applyFont="1" applyBorder="1" applyAlignment="1">
      <alignment horizontal="center" vertical="center" wrapText="1"/>
    </xf>
    <xf numFmtId="0" fontId="61" fillId="0" borderId="10" xfId="0" applyFont="1" applyBorder="1" applyAlignment="1">
      <alignment horizontal="left" vertical="center" wrapText="1"/>
    </xf>
    <xf numFmtId="0" fontId="31" fillId="0" borderId="10" xfId="3" applyFont="1" applyFill="1" applyBorder="1" applyAlignment="1">
      <alignment horizontal="center"/>
    </xf>
    <xf numFmtId="0" fontId="61" fillId="16" borderId="10" xfId="0" applyFont="1" applyFill="1" applyBorder="1" applyAlignment="1">
      <alignment horizontal="left" vertical="center" wrapText="1"/>
    </xf>
    <xf numFmtId="0" fontId="30" fillId="0" borderId="9" xfId="0" applyFont="1" applyBorder="1" applyAlignment="1">
      <alignment horizontal="center" vertical="center" wrapText="1"/>
    </xf>
    <xf numFmtId="0" fontId="61" fillId="16" borderId="9" xfId="0" applyFont="1" applyFill="1" applyBorder="1" applyAlignment="1">
      <alignment horizontal="left" vertical="center" wrapText="1"/>
    </xf>
    <xf numFmtId="0" fontId="62" fillId="0" borderId="0" xfId="0" applyFont="1"/>
    <xf numFmtId="0" fontId="61" fillId="16" borderId="7"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1" fillId="0" borderId="8" xfId="3" applyFont="1" applyFill="1" applyBorder="1" applyAlignment="1">
      <alignment horizontal="center"/>
    </xf>
    <xf numFmtId="0" fontId="2" fillId="0" borderId="4" xfId="0" applyFont="1" applyBorder="1" applyAlignment="1">
      <alignment horizontal="left" vertical="center" wrapText="1"/>
    </xf>
    <xf numFmtId="0" fontId="0" fillId="0" borderId="0" xfId="0" applyAlignment="1">
      <alignment horizontal="center"/>
    </xf>
    <xf numFmtId="0" fontId="0" fillId="16" borderId="0" xfId="0" applyFill="1"/>
    <xf numFmtId="0" fontId="64" fillId="9" borderId="0" xfId="4" applyFont="1" applyAlignment="1">
      <alignment horizontal="center" vertical="center" wrapText="1"/>
    </xf>
    <xf numFmtId="0" fontId="9" fillId="6" borderId="0" xfId="2" applyAlignment="1">
      <alignment horizontal="center" vertical="center"/>
    </xf>
    <xf numFmtId="0" fontId="63" fillId="14" borderId="0" xfId="2" applyFont="1" applyFill="1" applyAlignment="1">
      <alignment horizontal="center" vertical="center"/>
    </xf>
    <xf numFmtId="0" fontId="52" fillId="0" borderId="0" xfId="0" applyFont="1" applyAlignment="1">
      <alignment horizontal="left" vertical="center" wrapText="1"/>
    </xf>
    <xf numFmtId="0" fontId="52" fillId="0" borderId="0" xfId="0" applyFont="1" applyAlignment="1">
      <alignment horizontal="center" vertical="center" wrapText="1"/>
    </xf>
    <xf numFmtId="0" fontId="66" fillId="0" borderId="0" xfId="0" applyFont="1" applyAlignment="1">
      <alignment horizontal="left" vertical="center" wrapText="1"/>
    </xf>
    <xf numFmtId="0" fontId="66" fillId="0" borderId="0" xfId="3" applyFont="1" applyFill="1" applyAlignment="1">
      <alignment horizontal="center"/>
    </xf>
    <xf numFmtId="0" fontId="66" fillId="0" borderId="0" xfId="2" applyFont="1" applyFill="1" applyBorder="1" applyAlignment="1">
      <alignment horizontal="center"/>
    </xf>
    <xf numFmtId="0" fontId="66" fillId="0" borderId="9" xfId="0" applyFont="1" applyBorder="1" applyAlignment="1">
      <alignment horizontal="left" vertical="center" wrapText="1"/>
    </xf>
    <xf numFmtId="0" fontId="66" fillId="0" borderId="9" xfId="3" applyFont="1" applyFill="1" applyBorder="1" applyAlignment="1">
      <alignment horizontal="center"/>
    </xf>
    <xf numFmtId="0" fontId="66" fillId="0" borderId="9" xfId="2" applyFont="1" applyFill="1" applyBorder="1" applyAlignment="1">
      <alignment horizontal="center"/>
    </xf>
    <xf numFmtId="0" fontId="66" fillId="0" borderId="4" xfId="0" applyFont="1" applyBorder="1" applyAlignment="1">
      <alignment horizontal="left" vertical="center" wrapText="1"/>
    </xf>
    <xf numFmtId="0" fontId="66" fillId="0" borderId="4" xfId="3" applyFont="1" applyFill="1" applyBorder="1" applyAlignment="1">
      <alignment horizontal="center"/>
    </xf>
    <xf numFmtId="0" fontId="66" fillId="0" borderId="4" xfId="2" applyFont="1" applyFill="1" applyBorder="1" applyAlignment="1">
      <alignment horizontal="center"/>
    </xf>
    <xf numFmtId="0" fontId="30" fillId="16" borderId="5" xfId="0" applyFont="1" applyFill="1" applyBorder="1" applyAlignment="1">
      <alignment horizontal="center" vertical="center" wrapText="1"/>
    </xf>
    <xf numFmtId="0" fontId="65" fillId="0" borderId="4" xfId="0" applyFont="1" applyBorder="1" applyAlignment="1">
      <alignment horizontal="left" vertical="center" wrapText="1"/>
    </xf>
    <xf numFmtId="0" fontId="62" fillId="0" borderId="9" xfId="0" applyFont="1" applyBorder="1" applyAlignment="1">
      <alignment horizontal="center" vertical="center"/>
    </xf>
    <xf numFmtId="0" fontId="52" fillId="0" borderId="7" xfId="0" applyFont="1" applyBorder="1" applyAlignment="1">
      <alignment horizontal="center" vertical="center" wrapText="1"/>
    </xf>
    <xf numFmtId="0" fontId="66" fillId="0" borderId="7" xfId="0" applyFont="1" applyBorder="1" applyAlignment="1">
      <alignment horizontal="left" vertical="center" wrapText="1"/>
    </xf>
    <xf numFmtId="0" fontId="66" fillId="0" borderId="7" xfId="3" applyFont="1" applyFill="1" applyBorder="1" applyAlignment="1">
      <alignment horizontal="center"/>
    </xf>
    <xf numFmtId="0" fontId="66" fillId="0" borderId="7" xfId="2" applyFont="1" applyFill="1" applyBorder="1" applyAlignment="1">
      <alignment horizontal="center"/>
    </xf>
    <xf numFmtId="0" fontId="65" fillId="0" borderId="9" xfId="0" applyFont="1" applyBorder="1" applyAlignment="1">
      <alignment horizontal="left" vertical="center" wrapText="1"/>
    </xf>
    <xf numFmtId="0" fontId="52" fillId="0" borderId="9" xfId="0" applyFont="1" applyBorder="1" applyAlignment="1">
      <alignment horizontal="center" vertical="center" wrapText="1"/>
    </xf>
    <xf numFmtId="0" fontId="66" fillId="16" borderId="9" xfId="0" applyFont="1" applyFill="1" applyBorder="1" applyAlignment="1">
      <alignment horizontal="left" vertical="center" wrapText="1"/>
    </xf>
    <xf numFmtId="0" fontId="66" fillId="16" borderId="9" xfId="3" applyFont="1" applyFill="1" applyBorder="1" applyAlignment="1">
      <alignment horizontal="center"/>
    </xf>
    <xf numFmtId="0" fontId="66" fillId="16" borderId="9" xfId="2" applyFont="1" applyFill="1" applyBorder="1" applyAlignment="1">
      <alignment horizontal="center"/>
    </xf>
    <xf numFmtId="0" fontId="65" fillId="0" borderId="7" xfId="0" applyFont="1" applyBorder="1" applyAlignment="1">
      <alignment horizontal="left" vertical="center" wrapText="1"/>
    </xf>
    <xf numFmtId="0" fontId="24" fillId="0" borderId="0" xfId="0" applyFont="1" applyAlignment="1">
      <alignment wrapText="1"/>
    </xf>
    <xf numFmtId="0" fontId="44" fillId="0" borderId="0" xfId="0" applyFont="1" applyAlignment="1">
      <alignment wrapText="1"/>
    </xf>
    <xf numFmtId="0" fontId="67" fillId="0" borderId="0" xfId="0" applyFont="1" applyAlignment="1">
      <alignment wrapText="1"/>
    </xf>
    <xf numFmtId="0" fontId="32" fillId="0" borderId="7" xfId="2" applyFont="1" applyFill="1" applyBorder="1" applyAlignment="1">
      <alignment horizontal="center"/>
    </xf>
    <xf numFmtId="0" fontId="32" fillId="0" borderId="9" xfId="2" applyFont="1" applyFill="1" applyBorder="1" applyAlignment="1">
      <alignment horizontal="center"/>
    </xf>
    <xf numFmtId="0" fontId="68" fillId="0" borderId="8" xfId="0" applyFont="1" applyBorder="1" applyAlignment="1">
      <alignment horizontal="left" vertical="center" wrapText="1"/>
    </xf>
    <xf numFmtId="0" fontId="68" fillId="0" borderId="9" xfId="0" applyFont="1" applyBorder="1" applyAlignment="1">
      <alignment horizontal="left" vertical="center" wrapText="1"/>
    </xf>
    <xf numFmtId="0" fontId="68" fillId="0" borderId="7" xfId="0" applyFont="1" applyBorder="1" applyAlignment="1">
      <alignment horizontal="left" vertical="center" wrapText="1"/>
    </xf>
    <xf numFmtId="0" fontId="69" fillId="0" borderId="7" xfId="0" applyFont="1" applyBorder="1" applyAlignment="1">
      <alignment horizontal="left" vertical="center" wrapText="1"/>
    </xf>
    <xf numFmtId="0" fontId="69" fillId="0" borderId="8" xfId="0" applyFont="1" applyBorder="1" applyAlignment="1">
      <alignment horizontal="left" vertical="center" wrapText="1"/>
    </xf>
    <xf numFmtId="0" fontId="31" fillId="16" borderId="7" xfId="3" applyFont="1" applyFill="1" applyBorder="1" applyAlignment="1">
      <alignment horizontal="center"/>
    </xf>
    <xf numFmtId="0" fontId="31" fillId="16" borderId="8" xfId="3" applyFont="1" applyFill="1" applyBorder="1" applyAlignment="1">
      <alignment horizontal="center"/>
    </xf>
    <xf numFmtId="0" fontId="54" fillId="16" borderId="8" xfId="3" applyFont="1" applyFill="1" applyBorder="1" applyAlignment="1">
      <alignment horizontal="center"/>
    </xf>
    <xf numFmtId="0" fontId="66" fillId="0" borderId="28" xfId="0" applyFont="1" applyBorder="1" applyAlignment="1">
      <alignment horizontal="left" vertical="center" wrapText="1"/>
    </xf>
    <xf numFmtId="0" fontId="31" fillId="0" borderId="28" xfId="3" applyFont="1" applyFill="1" applyBorder="1" applyAlignment="1">
      <alignment horizontal="center"/>
    </xf>
    <xf numFmtId="0" fontId="61" fillId="0" borderId="28" xfId="0" applyFont="1" applyBorder="1" applyAlignment="1">
      <alignment horizontal="left" vertical="center" wrapText="1"/>
    </xf>
    <xf numFmtId="0" fontId="69" fillId="0" borderId="28" xfId="0" applyFont="1" applyBorder="1" applyAlignment="1">
      <alignment horizontal="left" vertical="center" wrapText="1"/>
    </xf>
    <xf numFmtId="0" fontId="31" fillId="16" borderId="28" xfId="3" applyFont="1" applyFill="1" applyBorder="1" applyAlignment="1">
      <alignment horizontal="center"/>
    </xf>
    <xf numFmtId="0" fontId="68" fillId="0" borderId="28" xfId="0" applyFont="1" applyBorder="1" applyAlignment="1">
      <alignment horizontal="left" vertical="center" wrapText="1"/>
    </xf>
    <xf numFmtId="0" fontId="24" fillId="0" borderId="11" xfId="0" applyFont="1" applyBorder="1" applyAlignment="1">
      <alignment horizontal="center" vertical="center" wrapText="1"/>
    </xf>
    <xf numFmtId="0" fontId="10" fillId="16" borderId="7" xfId="3" applyFill="1" applyBorder="1" applyAlignment="1">
      <alignment horizontal="center"/>
    </xf>
    <xf numFmtId="0" fontId="68" fillId="0" borderId="7" xfId="0" applyFont="1" applyBorder="1" applyAlignment="1">
      <alignment horizontal="left" vertical="top" wrapText="1"/>
    </xf>
    <xf numFmtId="0" fontId="68" fillId="0" borderId="7" xfId="0" applyFont="1" applyBorder="1" applyAlignment="1">
      <alignment vertical="center" wrapText="1"/>
    </xf>
    <xf numFmtId="0" fontId="31" fillId="16" borderId="9" xfId="3" applyFont="1" applyFill="1" applyBorder="1" applyAlignment="1">
      <alignment horizontal="center"/>
    </xf>
    <xf numFmtId="0" fontId="10" fillId="16" borderId="9" xfId="3" applyFill="1" applyBorder="1" applyAlignment="1">
      <alignment horizontal="center"/>
    </xf>
    <xf numFmtId="0" fontId="43" fillId="12" borderId="0" xfId="4" applyFont="1" applyFill="1" applyAlignment="1">
      <alignment horizontal="center" vertical="center" wrapText="1"/>
    </xf>
    <xf numFmtId="0" fontId="58" fillId="12" borderId="0" xfId="4" applyFont="1" applyFill="1" applyAlignment="1">
      <alignment horizontal="center" vertical="center" wrapText="1"/>
    </xf>
    <xf numFmtId="0" fontId="30" fillId="0" borderId="28" xfId="0" applyFont="1" applyBorder="1" applyAlignment="1">
      <alignment horizontal="center" vertical="center" wrapText="1"/>
    </xf>
    <xf numFmtId="0" fontId="70" fillId="0" borderId="8" xfId="0" applyFont="1" applyBorder="1" applyAlignment="1">
      <alignment horizontal="left" vertical="center" wrapText="1"/>
    </xf>
    <xf numFmtId="0" fontId="61" fillId="7" borderId="7" xfId="3" applyFont="1" applyBorder="1" applyAlignment="1">
      <alignment horizontal="center"/>
    </xf>
    <xf numFmtId="0" fontId="61" fillId="0" borderId="7" xfId="3" applyFont="1" applyFill="1" applyBorder="1" applyAlignment="1">
      <alignment horizontal="center"/>
    </xf>
    <xf numFmtId="0" fontId="61" fillId="0" borderId="9" xfId="0" applyFont="1" applyBorder="1" applyAlignment="1">
      <alignment horizontal="center" vertical="center" wrapText="1"/>
    </xf>
    <xf numFmtId="0" fontId="61" fillId="0" borderId="9" xfId="3" applyFont="1" applyFill="1" applyBorder="1" applyAlignment="1">
      <alignment horizontal="center"/>
    </xf>
    <xf numFmtId="0" fontId="61" fillId="3" borderId="4" xfId="0" applyFont="1" applyFill="1" applyBorder="1" applyAlignment="1">
      <alignment horizontal="left" vertical="center" wrapText="1"/>
    </xf>
    <xf numFmtId="0" fontId="61" fillId="3" borderId="5"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16" borderId="7" xfId="3" applyFont="1" applyFill="1" applyBorder="1" applyAlignment="1">
      <alignment horizontal="center"/>
    </xf>
    <xf numFmtId="0" fontId="61" fillId="0" borderId="8" xfId="3" applyFont="1" applyFill="1" applyBorder="1" applyAlignment="1">
      <alignment horizontal="center"/>
    </xf>
    <xf numFmtId="0" fontId="61" fillId="16" borderId="8" xfId="3" applyFont="1" applyFill="1" applyBorder="1" applyAlignment="1">
      <alignment horizontal="center"/>
    </xf>
    <xf numFmtId="0" fontId="71" fillId="0" borderId="9" xfId="0" applyFont="1" applyBorder="1" applyAlignment="1">
      <alignment horizontal="left" vertical="center" wrapText="1"/>
    </xf>
    <xf numFmtId="0" fontId="61" fillId="16" borderId="9" xfId="3" applyFont="1" applyFill="1" applyBorder="1" applyAlignment="1">
      <alignment horizontal="center"/>
    </xf>
    <xf numFmtId="0" fontId="61" fillId="0" borderId="7" xfId="0" applyFont="1" applyBorder="1" applyAlignment="1">
      <alignment vertical="center" wrapText="1"/>
    </xf>
    <xf numFmtId="0" fontId="71" fillId="0" borderId="4" xfId="0" applyFont="1" applyBorder="1" applyAlignment="1">
      <alignment horizontal="left" vertical="center" wrapText="1"/>
    </xf>
    <xf numFmtId="0" fontId="61" fillId="0" borderId="7" xfId="0" applyFont="1" applyBorder="1" applyAlignment="1">
      <alignment horizontal="left" vertical="top" wrapText="1"/>
    </xf>
    <xf numFmtId="0" fontId="61" fillId="0" borderId="7" xfId="2" applyFont="1" applyFill="1" applyBorder="1" applyAlignment="1">
      <alignment horizontal="center"/>
    </xf>
    <xf numFmtId="0" fontId="71" fillId="0" borderId="9" xfId="3" applyFont="1" applyFill="1" applyBorder="1" applyAlignment="1">
      <alignment horizontal="center"/>
    </xf>
    <xf numFmtId="0" fontId="71" fillId="16" borderId="9" xfId="2" applyFont="1" applyFill="1" applyBorder="1" applyAlignment="1">
      <alignment horizontal="center"/>
    </xf>
    <xf numFmtId="0" fontId="71" fillId="0" borderId="4" xfId="3" applyFont="1" applyFill="1" applyBorder="1" applyAlignment="1">
      <alignment horizontal="center"/>
    </xf>
    <xf numFmtId="0" fontId="71" fillId="0" borderId="10" xfId="0" applyFont="1" applyBorder="1" applyAlignment="1">
      <alignment horizontal="left" vertical="center" wrapText="1"/>
    </xf>
    <xf numFmtId="0" fontId="71" fillId="0" borderId="10" xfId="3" applyFont="1" applyFill="1" applyBorder="1" applyAlignment="1">
      <alignment horizontal="center"/>
    </xf>
    <xf numFmtId="0" fontId="61" fillId="16" borderId="10" xfId="3" applyFont="1" applyFill="1" applyBorder="1" applyAlignment="1">
      <alignment horizontal="center"/>
    </xf>
    <xf numFmtId="0" fontId="61" fillId="0" borderId="10" xfId="3" applyFont="1" applyFill="1" applyBorder="1" applyAlignment="1">
      <alignment horizontal="center"/>
    </xf>
    <xf numFmtId="0" fontId="71" fillId="0" borderId="7" xfId="0" applyFont="1" applyBorder="1" applyAlignment="1">
      <alignment horizontal="left" vertical="center" wrapText="1"/>
    </xf>
    <xf numFmtId="0" fontId="71" fillId="0" borderId="7" xfId="3" applyFont="1" applyFill="1" applyBorder="1" applyAlignment="1">
      <alignment horizontal="center"/>
    </xf>
    <xf numFmtId="0" fontId="71" fillId="16" borderId="9" xfId="0" applyFont="1" applyFill="1" applyBorder="1" applyAlignment="1">
      <alignment horizontal="left" vertical="center" wrapText="1"/>
    </xf>
    <xf numFmtId="0" fontId="71" fillId="16" borderId="9" xfId="3" applyFont="1" applyFill="1" applyBorder="1" applyAlignment="1">
      <alignment horizont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71" fillId="0" borderId="8" xfId="0" applyFont="1" applyBorder="1" applyAlignment="1">
      <alignment horizontal="left" vertical="center" wrapText="1"/>
    </xf>
    <xf numFmtId="0" fontId="68" fillId="0" borderId="9" xfId="0" applyFont="1" applyBorder="1" applyAlignment="1">
      <alignment vertical="center" wrapText="1"/>
    </xf>
    <xf numFmtId="0" fontId="17" fillId="0" borderId="0" xfId="0" applyFont="1" applyAlignment="1">
      <alignment horizontal="center" vertical="center"/>
    </xf>
    <xf numFmtId="0" fontId="0" fillId="0" borderId="0" xfId="0" applyAlignment="1">
      <alignment vertical="top" wrapText="1"/>
    </xf>
    <xf numFmtId="0" fontId="7" fillId="0" borderId="10" xfId="0" applyFont="1" applyBorder="1" applyAlignment="1">
      <alignment horizontal="center" vertical="center" wrapText="1"/>
    </xf>
    <xf numFmtId="0" fontId="21" fillId="0" borderId="10" xfId="0" applyFont="1" applyBorder="1" applyAlignment="1">
      <alignment horizontal="center" vertical="top" wrapText="1"/>
    </xf>
    <xf numFmtId="0" fontId="0" fillId="0" borderId="0" xfId="0" quotePrefix="1" applyAlignment="1">
      <alignment vertical="top" wrapText="1"/>
    </xf>
    <xf numFmtId="0" fontId="1" fillId="0" borderId="4" xfId="0" applyFont="1" applyBorder="1" applyAlignment="1">
      <alignment horizontal="center" vertical="top" wrapText="1"/>
    </xf>
    <xf numFmtId="0" fontId="0" fillId="0" borderId="4" xfId="0" quotePrefix="1" applyBorder="1" applyAlignment="1">
      <alignment vertical="top" wrapText="1"/>
    </xf>
    <xf numFmtId="0" fontId="2" fillId="0" borderId="10" xfId="0" applyFont="1" applyBorder="1" applyAlignment="1">
      <alignment horizontal="left" vertical="center" wrapText="1"/>
    </xf>
    <xf numFmtId="0" fontId="2" fillId="0" borderId="4" xfId="0" applyFont="1" applyBorder="1" applyAlignment="1">
      <alignment horizontal="left" vertical="top" wrapText="1"/>
    </xf>
    <xf numFmtId="0" fontId="24"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vertical="top" wrapText="1"/>
    </xf>
    <xf numFmtId="0" fontId="24" fillId="0" borderId="10" xfId="0" applyFont="1" applyBorder="1" applyAlignment="1">
      <alignment horizontal="left" vertical="center" wrapText="1"/>
    </xf>
    <xf numFmtId="0" fontId="24" fillId="0" borderId="4" xfId="0" applyFont="1" applyBorder="1" applyAlignment="1">
      <alignment horizontal="left" vertical="top" wrapText="1"/>
    </xf>
    <xf numFmtId="0" fontId="24" fillId="0" borderId="7" xfId="0" applyFont="1" applyBorder="1" applyAlignment="1">
      <alignment horizontal="left" vertical="center" wrapText="1"/>
    </xf>
    <xf numFmtId="0" fontId="24" fillId="0" borderId="9" xfId="0" applyFont="1" applyBorder="1" applyAlignment="1">
      <alignment horizontal="left" vertical="center" wrapText="1"/>
    </xf>
    <xf numFmtId="0" fontId="24" fillId="16" borderId="4" xfId="0" applyFont="1" applyFill="1" applyBorder="1" applyAlignment="1">
      <alignment horizontal="left" vertical="center" wrapText="1"/>
    </xf>
    <xf numFmtId="0" fontId="24" fillId="16" borderId="7" xfId="0" applyFont="1" applyFill="1" applyBorder="1" applyAlignment="1">
      <alignment horizontal="left" vertical="center" wrapText="1"/>
    </xf>
    <xf numFmtId="0" fontId="24" fillId="16" borderId="8" xfId="0" applyFont="1" applyFill="1" applyBorder="1" applyAlignment="1">
      <alignment horizontal="left" vertical="center" wrapText="1"/>
    </xf>
    <xf numFmtId="0" fontId="24" fillId="16" borderId="28" xfId="0" applyFont="1" applyFill="1"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62" fillId="0" borderId="9" xfId="0" applyFont="1" applyBorder="1" applyAlignment="1">
      <alignment horizontal="left" vertical="center" wrapText="1"/>
    </xf>
    <xf numFmtId="0" fontId="0" fillId="16" borderId="4" xfId="0" applyFill="1" applyBorder="1" applyAlignment="1">
      <alignment horizontal="left" vertical="center" wrapText="1"/>
    </xf>
    <xf numFmtId="0" fontId="0" fillId="3" borderId="4" xfId="0" applyFill="1" applyBorder="1" applyAlignment="1">
      <alignment horizontal="left" vertical="center" wrapText="1"/>
    </xf>
    <xf numFmtId="0" fontId="0" fillId="16" borderId="7" xfId="0" applyFill="1" applyBorder="1" applyAlignment="1">
      <alignment horizontal="left" vertical="center" wrapText="1"/>
    </xf>
    <xf numFmtId="0" fontId="0" fillId="16" borderId="8" xfId="0" applyFill="1" applyBorder="1" applyAlignment="1">
      <alignment horizontal="left" vertical="center" wrapText="1"/>
    </xf>
    <xf numFmtId="0" fontId="0" fillId="16" borderId="9" xfId="0" applyFill="1" applyBorder="1" applyAlignment="1">
      <alignment horizontal="left" vertical="center" wrapText="1"/>
    </xf>
    <xf numFmtId="0" fontId="0" fillId="0" borderId="8" xfId="0" applyBorder="1" applyAlignment="1">
      <alignment horizontal="left" vertical="center" wrapText="1"/>
    </xf>
    <xf numFmtId="0" fontId="0" fillId="16" borderId="10" xfId="0" applyFill="1" applyBorder="1" applyAlignment="1">
      <alignment horizontal="left" vertical="center" wrapText="1"/>
    </xf>
    <xf numFmtId="0" fontId="0" fillId="0" borderId="10" xfId="0" applyBorder="1" applyAlignment="1">
      <alignment horizontal="left" vertical="center" wrapText="1"/>
    </xf>
    <xf numFmtId="0" fontId="62" fillId="0" borderId="0" xfId="0" applyFont="1" applyAlignment="1">
      <alignment horizontal="left" vertical="center" wrapText="1"/>
    </xf>
    <xf numFmtId="0" fontId="62" fillId="16" borderId="4" xfId="0" applyFont="1" applyFill="1" applyBorder="1" applyAlignment="1">
      <alignment horizontal="left" vertical="center" wrapText="1"/>
    </xf>
    <xf numFmtId="0" fontId="62" fillId="16" borderId="7" xfId="0" applyFont="1" applyFill="1" applyBorder="1" applyAlignment="1">
      <alignment horizontal="left" vertical="center" wrapText="1"/>
    </xf>
    <xf numFmtId="0" fontId="62" fillId="16" borderId="9" xfId="0" applyFont="1" applyFill="1" applyBorder="1" applyAlignment="1">
      <alignment horizontal="left" vertical="center" wrapText="1"/>
    </xf>
    <xf numFmtId="0" fontId="78" fillId="0" borderId="4" xfId="0" applyFont="1" applyBorder="1" applyAlignment="1">
      <alignment horizontal="left" vertical="center" wrapText="1"/>
    </xf>
    <xf numFmtId="0" fontId="81" fillId="5" borderId="0" xfId="0" applyFont="1" applyFill="1" applyAlignment="1">
      <alignment horizontal="left" wrapText="1"/>
    </xf>
    <xf numFmtId="0" fontId="81" fillId="5" borderId="18" xfId="0" applyFont="1" applyFill="1" applyBorder="1" applyAlignment="1">
      <alignment horizontal="left" wrapText="1"/>
    </xf>
    <xf numFmtId="0" fontId="1" fillId="4" borderId="0" xfId="0" applyFont="1" applyFill="1"/>
    <xf numFmtId="0" fontId="24" fillId="4" borderId="0" xfId="0" applyFont="1" applyFill="1"/>
    <xf numFmtId="0" fontId="53" fillId="16" borderId="4" xfId="0" applyFont="1" applyFill="1" applyBorder="1" applyAlignment="1">
      <alignment horizontal="left" vertical="center" wrapText="1"/>
    </xf>
    <xf numFmtId="0" fontId="52" fillId="16" borderId="4" xfId="0" applyFont="1" applyFill="1" applyBorder="1" applyAlignment="1">
      <alignment horizontal="center" vertical="center" wrapText="1"/>
    </xf>
    <xf numFmtId="0" fontId="44" fillId="16" borderId="4" xfId="0" applyFont="1" applyFill="1" applyBorder="1" applyAlignment="1">
      <alignment horizontal="left" vertical="center" wrapText="1"/>
    </xf>
    <xf numFmtId="0" fontId="20" fillId="0" borderId="0" xfId="0" applyFont="1" applyAlignment="1">
      <alignment horizontal="left" wrapText="1"/>
    </xf>
    <xf numFmtId="0" fontId="61" fillId="0" borderId="4" xfId="0" applyFont="1" applyBorder="1" applyAlignment="1">
      <alignment horizontal="center" vertical="center" wrapText="1"/>
    </xf>
    <xf numFmtId="0" fontId="14" fillId="10" borderId="0" xfId="0" applyFont="1" applyFill="1" applyAlignment="1">
      <alignment horizontal="center"/>
    </xf>
    <xf numFmtId="0" fontId="14" fillId="10" borderId="19" xfId="0" applyFont="1" applyFill="1" applyBorder="1" applyAlignment="1">
      <alignment horizontal="center" vertical="center"/>
    </xf>
    <xf numFmtId="0" fontId="8" fillId="5" borderId="0" xfId="0" applyFont="1" applyFill="1" applyAlignment="1">
      <alignment horizontal="center"/>
    </xf>
    <xf numFmtId="0" fontId="8" fillId="5" borderId="20" xfId="0" applyFont="1" applyFill="1" applyBorder="1" applyAlignment="1">
      <alignment horizontal="center"/>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22" fillId="4" borderId="18" xfId="0" applyFont="1" applyFill="1" applyBorder="1" applyAlignment="1">
      <alignment horizontal="left"/>
    </xf>
    <xf numFmtId="0" fontId="22" fillId="4" borderId="0" xfId="0" applyFont="1" applyFill="1" applyAlignment="1">
      <alignment horizontal="left"/>
    </xf>
    <xf numFmtId="0" fontId="81" fillId="5" borderId="0" xfId="0" applyFont="1" applyFill="1" applyAlignment="1">
      <alignment horizontal="left" wrapText="1"/>
    </xf>
    <xf numFmtId="0" fontId="81" fillId="5" borderId="18" xfId="0" applyFont="1" applyFill="1" applyBorder="1" applyAlignment="1">
      <alignment horizontal="left" wrapText="1"/>
    </xf>
    <xf numFmtId="0" fontId="23" fillId="10" borderId="0" xfId="0" applyFont="1" applyFill="1" applyAlignment="1">
      <alignment horizontal="left"/>
    </xf>
    <xf numFmtId="0" fontId="23" fillId="10" borderId="18" xfId="0" applyFont="1" applyFill="1" applyBorder="1" applyAlignment="1">
      <alignment horizontal="left"/>
    </xf>
    <xf numFmtId="0" fontId="82" fillId="0" borderId="0" xfId="0" applyFont="1" applyAlignment="1">
      <alignment horizontal="left" vertical="top" wrapText="1"/>
    </xf>
    <xf numFmtId="0" fontId="77" fillId="0" borderId="0" xfId="0" applyFont="1" applyAlignment="1">
      <alignment horizontal="left" vertical="top" wrapText="1"/>
    </xf>
    <xf numFmtId="0" fontId="27" fillId="5" borderId="20" xfId="0" applyFont="1" applyFill="1" applyBorder="1" applyAlignment="1">
      <alignment horizontal="left" wrapText="1"/>
    </xf>
    <xf numFmtId="0" fontId="27" fillId="5" borderId="18" xfId="0" applyFont="1" applyFill="1" applyBorder="1" applyAlignment="1">
      <alignment horizontal="left" wrapText="1"/>
    </xf>
    <xf numFmtId="0" fontId="27" fillId="5" borderId="20" xfId="0" applyFont="1" applyFill="1" applyBorder="1" applyAlignment="1">
      <alignment horizontal="left"/>
    </xf>
    <xf numFmtId="0" fontId="27" fillId="5" borderId="0" xfId="0" applyFont="1" applyFill="1" applyAlignment="1">
      <alignment horizontal="left"/>
    </xf>
    <xf numFmtId="0" fontId="77" fillId="0" borderId="0" xfId="0" applyFont="1" applyAlignment="1">
      <alignment vertical="top" wrapText="1"/>
    </xf>
    <xf numFmtId="0" fontId="81" fillId="5" borderId="0" xfId="0" applyFont="1" applyFill="1" applyAlignment="1">
      <alignment wrapText="1"/>
    </xf>
    <xf numFmtId="0" fontId="81" fillId="5" borderId="18" xfId="0" applyFont="1" applyFill="1" applyBorder="1" applyAlignment="1">
      <alignment wrapText="1"/>
    </xf>
    <xf numFmtId="0" fontId="40" fillId="11" borderId="2" xfId="0" applyFont="1" applyFill="1" applyBorder="1" applyAlignment="1">
      <alignment horizontal="center" vertical="center" wrapText="1"/>
    </xf>
    <xf numFmtId="0" fontId="40" fillId="11" borderId="3" xfId="0" applyFont="1" applyFill="1" applyBorder="1" applyAlignment="1">
      <alignment horizontal="center" vertical="center" wrapText="1"/>
    </xf>
    <xf numFmtId="0" fontId="27" fillId="5" borderId="20" xfId="0" applyFont="1" applyFill="1" applyBorder="1" applyAlignment="1">
      <alignment wrapText="1"/>
    </xf>
    <xf numFmtId="0" fontId="27" fillId="5" borderId="18" xfId="0" applyFont="1" applyFill="1" applyBorder="1" applyAlignment="1">
      <alignment wrapText="1"/>
    </xf>
    <xf numFmtId="0" fontId="40" fillId="11" borderId="6" xfId="0" applyFont="1" applyFill="1" applyBorder="1" applyAlignment="1">
      <alignment horizontal="center" vertical="center" wrapText="1"/>
    </xf>
    <xf numFmtId="0" fontId="51" fillId="11" borderId="12" xfId="0" applyFont="1" applyFill="1" applyBorder="1" applyAlignment="1">
      <alignment horizontal="center" vertical="center" wrapText="1"/>
    </xf>
    <xf numFmtId="0" fontId="51" fillId="11" borderId="13" xfId="0" applyFont="1" applyFill="1" applyBorder="1" applyAlignment="1">
      <alignment horizontal="center" vertical="center" wrapText="1"/>
    </xf>
    <xf numFmtId="0" fontId="51" fillId="11" borderId="2" xfId="0" applyFont="1" applyFill="1" applyBorder="1" applyAlignment="1">
      <alignment horizontal="center" vertical="center" wrapText="1"/>
    </xf>
    <xf numFmtId="0" fontId="51" fillId="11" borderId="3" xfId="0" applyFont="1" applyFill="1" applyBorder="1" applyAlignment="1">
      <alignment horizontal="center" vertical="center" wrapText="1"/>
    </xf>
    <xf numFmtId="0" fontId="51" fillId="11" borderId="6" xfId="0" applyFont="1" applyFill="1" applyBorder="1" applyAlignment="1">
      <alignment horizontal="center" vertical="center" wrapText="1"/>
    </xf>
    <xf numFmtId="0" fontId="48" fillId="5" borderId="20" xfId="0" applyFont="1" applyFill="1" applyBorder="1" applyAlignment="1">
      <alignment horizontal="left" wrapText="1"/>
    </xf>
    <xf numFmtId="0" fontId="48" fillId="5" borderId="18" xfId="0" applyFont="1" applyFill="1" applyBorder="1" applyAlignment="1">
      <alignment horizontal="left" wrapText="1"/>
    </xf>
    <xf numFmtId="0" fontId="46" fillId="10" borderId="0" xfId="0" applyFont="1" applyFill="1" applyAlignment="1">
      <alignment horizontal="left"/>
    </xf>
    <xf numFmtId="0" fontId="48" fillId="5" borderId="20" xfId="0" applyFont="1" applyFill="1" applyBorder="1" applyAlignment="1">
      <alignment horizontal="left"/>
    </xf>
    <xf numFmtId="0" fontId="48" fillId="5" borderId="0" xfId="0" applyFont="1" applyFill="1" applyAlignment="1">
      <alignment horizontal="left"/>
    </xf>
    <xf numFmtId="0" fontId="47" fillId="4" borderId="18" xfId="0" applyFont="1" applyFill="1" applyBorder="1" applyAlignment="1">
      <alignment horizontal="left"/>
    </xf>
    <xf numFmtId="0" fontId="47" fillId="4" borderId="0" xfId="0" applyFont="1" applyFill="1" applyAlignment="1">
      <alignment horizontal="left"/>
    </xf>
    <xf numFmtId="0" fontId="46" fillId="10" borderId="18" xfId="0" applyFont="1" applyFill="1" applyBorder="1" applyAlignment="1">
      <alignment horizontal="left"/>
    </xf>
    <xf numFmtId="0" fontId="85" fillId="5" borderId="0" xfId="0" applyFont="1" applyFill="1" applyAlignment="1">
      <alignment horizontal="left" wrapText="1"/>
    </xf>
    <xf numFmtId="0" fontId="85" fillId="5" borderId="18" xfId="0" applyFont="1" applyFill="1" applyBorder="1" applyAlignment="1">
      <alignment horizontal="left" wrapText="1"/>
    </xf>
    <xf numFmtId="0" fontId="40" fillId="11" borderId="12" xfId="0" applyFont="1" applyFill="1" applyBorder="1" applyAlignment="1">
      <alignment horizontal="center" vertical="center" wrapText="1"/>
    </xf>
    <xf numFmtId="0" fontId="40" fillId="11" borderId="13" xfId="0" applyFont="1" applyFill="1" applyBorder="1" applyAlignment="1">
      <alignment horizontal="center" vertical="center" wrapText="1"/>
    </xf>
    <xf numFmtId="0" fontId="23" fillId="10" borderId="20" xfId="0" applyFont="1" applyFill="1" applyBorder="1" applyAlignment="1">
      <alignment horizontal="left"/>
    </xf>
    <xf numFmtId="0" fontId="29" fillId="0" borderId="18" xfId="0" applyFont="1" applyBorder="1" applyAlignment="1">
      <alignment horizontal="left"/>
    </xf>
    <xf numFmtId="0" fontId="27" fillId="5" borderId="18" xfId="0" applyFont="1" applyFill="1" applyBorder="1" applyAlignment="1">
      <alignment horizontal="left"/>
    </xf>
    <xf numFmtId="0" fontId="25" fillId="0" borderId="18" xfId="0" applyFont="1" applyBorder="1" applyAlignment="1">
      <alignment horizontal="left" vertical="top" wrapText="1"/>
    </xf>
    <xf numFmtId="0" fontId="13" fillId="11" borderId="29" xfId="0" applyFont="1" applyFill="1" applyBorder="1" applyAlignment="1">
      <alignment horizontal="center" vertical="center" wrapText="1"/>
    </xf>
    <xf numFmtId="0" fontId="13" fillId="11" borderId="30" xfId="0" applyFont="1" applyFill="1" applyBorder="1" applyAlignment="1">
      <alignment horizontal="center" vertical="center" wrapText="1"/>
    </xf>
    <xf numFmtId="0" fontId="13" fillId="11" borderId="31" xfId="0" applyFont="1" applyFill="1" applyBorder="1" applyAlignment="1">
      <alignment horizontal="center" vertical="center" wrapText="1"/>
    </xf>
    <xf numFmtId="0" fontId="22" fillId="0" borderId="18" xfId="0" applyFont="1" applyBorder="1" applyAlignment="1">
      <alignment horizontal="left"/>
    </xf>
    <xf numFmtId="0" fontId="23" fillId="10" borderId="17" xfId="0" applyFont="1" applyFill="1" applyBorder="1" applyAlignment="1">
      <alignment horizontal="left"/>
    </xf>
    <xf numFmtId="0" fontId="24" fillId="0" borderId="0" xfId="0" applyFont="1" applyAlignment="1">
      <alignment horizontal="left"/>
    </xf>
    <xf numFmtId="0" fontId="24" fillId="0" borderId="18" xfId="0" applyFont="1" applyBorder="1" applyAlignment="1">
      <alignment horizontal="left"/>
    </xf>
    <xf numFmtId="0" fontId="23" fillId="10" borderId="0" xfId="0" applyFont="1" applyFill="1" applyAlignment="1"/>
    <xf numFmtId="0" fontId="23" fillId="10" borderId="18" xfId="0" applyFont="1" applyFill="1" applyBorder="1" applyAlignment="1"/>
    <xf numFmtId="0" fontId="27" fillId="5" borderId="20" xfId="0" applyFont="1" applyFill="1" applyBorder="1" applyAlignment="1"/>
    <xf numFmtId="0" fontId="27" fillId="5" borderId="0" xfId="0" applyFont="1" applyFill="1" applyAlignment="1"/>
  </cellXfs>
  <cellStyles count="5">
    <cellStyle name="Bad" xfId="4" builtinId="27"/>
    <cellStyle name="Good" xfId="2" builtinId="26"/>
    <cellStyle name="Neutral" xfId="3" builtinId="28"/>
    <cellStyle name="Normal" xfId="0" builtinId="0"/>
    <cellStyle name="Normal 2" xfId="1" xr:uid="{1BCA5311-1D7B-4E3F-AD32-E057EE5B9D68}"/>
  </cellStyles>
  <dxfs count="954">
    <dxf>
      <font>
        <color theme="1" tint="0.499984740745262"/>
      </font>
      <fill>
        <patternFill patternType="solid">
          <bgColor theme="2" tint="-9.9978637043366805E-2"/>
        </patternFill>
      </fill>
    </dxf>
    <dxf>
      <font>
        <b/>
        <i val="0"/>
        <color rgb="FF006100"/>
      </font>
      <fill>
        <patternFill>
          <bgColor rgb="FFC6EFCE"/>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color theme="1" tint="0.499984740745262"/>
      </font>
      <fill>
        <patternFill patternType="solid">
          <bgColor theme="2" tint="-9.9978637043366805E-2"/>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color theme="1" tint="0.499984740745262"/>
      </font>
      <fill>
        <patternFill patternType="solid">
          <bgColor theme="2"/>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color theme="1" tint="0.499984740745262"/>
      </font>
      <fill>
        <patternFill patternType="solid">
          <bgColor theme="2" tint="-9.9978637043366805E-2"/>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val="0"/>
        <i val="0"/>
        <strike val="0"/>
        <color auto="1"/>
      </font>
      <fill>
        <patternFill patternType="none">
          <bgColor auto="1"/>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color theme="1" tint="0.499984740745262"/>
      </font>
      <fill>
        <patternFill patternType="solid">
          <bgColor theme="2" tint="-9.9978637043366805E-2"/>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color theme="1" tint="0.499984740745262"/>
      </font>
      <fill>
        <patternFill patternType="solid">
          <bgColor theme="2"/>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570305"/>
      </font>
      <fill>
        <patternFill patternType="solid">
          <bgColor rgb="FFE7D3D6"/>
        </patternFill>
      </fill>
    </dxf>
    <dxf>
      <font>
        <color theme="1" tint="0.499984740745262"/>
      </font>
      <fill>
        <patternFill patternType="solid">
          <bgColor theme="2" tint="-9.9978637043366805E-2"/>
        </patternFill>
      </fill>
    </dxf>
    <dxf>
      <font>
        <b/>
        <i val="0"/>
        <color rgb="FF570305"/>
      </font>
      <fill>
        <patternFill patternType="solid">
          <bgColor rgb="FFE7D3D6"/>
        </patternFill>
      </fill>
    </dxf>
    <dxf>
      <font>
        <b/>
        <i val="0"/>
        <color rgb="FF024D01"/>
      </font>
      <fill>
        <patternFill patternType="solid">
          <bgColor rgb="FFE4F2E7"/>
        </patternFill>
      </fill>
    </dxf>
    <dxf>
      <font>
        <color theme="1" tint="0.499984740745262"/>
      </font>
      <fill>
        <patternFill patternType="solid">
          <bgColor theme="2" tint="-9.9978637043366805E-2"/>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9E7D19"/>
      </font>
      <fill>
        <patternFill patternType="solid">
          <bgColor rgb="FFF8EFBA"/>
        </patternFill>
      </fill>
    </dxf>
    <dxf>
      <font>
        <b/>
        <i val="0"/>
        <color rgb="FF570305"/>
      </font>
      <fill>
        <patternFill patternType="solid">
          <bgColor rgb="FFE7D3D6"/>
        </patternFill>
      </fill>
    </dxf>
    <dxf>
      <font>
        <color theme="1" tint="0.499984740745262"/>
      </font>
      <fill>
        <patternFill patternType="solid">
          <bgColor theme="2" tint="-9.9978637043366805E-2"/>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570305"/>
      </font>
      <fill>
        <patternFill patternType="solid">
          <bgColor rgb="FFE7D3D6"/>
        </patternFill>
      </fill>
    </dxf>
    <dxf>
      <font>
        <color theme="1" tint="0.499984740745262"/>
      </font>
      <fill>
        <patternFill patternType="solid">
          <bgColor theme="2" tint="-9.9978637043366805E-2"/>
        </patternFill>
      </fill>
    </dxf>
    <dxf>
      <font>
        <b/>
        <i val="0"/>
        <color rgb="FF570305"/>
      </font>
      <fill>
        <patternFill patternType="solid">
          <bgColor rgb="FFE7D3D6"/>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color theme="1" tint="0.499984740745262"/>
      </font>
      <fill>
        <patternFill patternType="solid">
          <bgColor theme="2" tint="-9.9978637043366805E-2"/>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color theme="1" tint="0.499984740745262"/>
      </font>
      <fill>
        <patternFill patternType="solid">
          <bgColor theme="2"/>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014D01"/>
      </font>
      <fill>
        <patternFill patternType="solid">
          <bgColor rgb="FFE4F2E7"/>
        </patternFill>
      </fill>
    </dxf>
    <dxf>
      <font>
        <b/>
        <i val="0"/>
        <color rgb="FF570305"/>
      </font>
      <fill>
        <patternFill patternType="solid">
          <bgColor rgb="FFE8D3D6"/>
        </patternFill>
      </fill>
    </dxf>
    <dxf>
      <font>
        <b val="0"/>
        <i val="0"/>
        <strike val="0"/>
        <color auto="1"/>
      </font>
      <fill>
        <patternFill patternType="none">
          <bgColor auto="1"/>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014D01"/>
      </font>
      <fill>
        <patternFill patternType="solid">
          <bgColor rgb="FFE4F2E7"/>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color theme="1" tint="0.499984740745262"/>
      </font>
      <fill>
        <patternFill patternType="solid">
          <bgColor theme="2" tint="-9.9978637043366805E-2"/>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color theme="1" tint="0.499984740745262"/>
      </font>
      <fill>
        <patternFill patternType="solid">
          <bgColor theme="2"/>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8D3D6"/>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color theme="1" tint="0.499984740745262"/>
      </font>
      <fill>
        <patternFill patternType="solid">
          <bgColor theme="2" tint="-9.9978637043366805E-2"/>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color theme="1" tint="0.499984740745262"/>
      </font>
      <fill>
        <patternFill patternType="solid">
          <bgColor theme="2" tint="-9.9978637043366805E-2"/>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color theme="1" tint="0.499984740745262"/>
      </font>
      <fill>
        <patternFill patternType="solid">
          <bgColor theme="2"/>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val="0"/>
        <i val="0"/>
        <strike val="0"/>
        <color auto="1"/>
      </font>
      <fill>
        <patternFill patternType="none">
          <bgColor auto="1"/>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color theme="1" tint="0.499984740745262"/>
      </font>
      <fill>
        <patternFill patternType="solid">
          <bgColor theme="2" tint="-9.9978637043366805E-2"/>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570305"/>
      </font>
      <fill>
        <patternFill patternType="solid">
          <bgColor rgb="FFE7D3D6"/>
        </patternFill>
      </fill>
    </dxf>
    <dxf>
      <font>
        <color theme="1" tint="0.499984740745262"/>
      </font>
      <fill>
        <patternFill patternType="solid">
          <bgColor theme="2" tint="-9.9978637043366805E-2"/>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color theme="1" tint="0.499984740745262"/>
      </font>
      <fill>
        <patternFill patternType="solid">
          <bgColor theme="2" tint="-9.9978637043366805E-2"/>
        </patternFill>
      </fill>
    </dxf>
    <dxf>
      <font>
        <b/>
        <i val="0"/>
        <color rgb="FF024D01"/>
      </font>
      <fill>
        <patternFill patternType="solid">
          <bgColor rgb="FFE4F2E7"/>
        </patternFill>
      </fill>
    </dxf>
    <dxf>
      <font>
        <b/>
        <i val="0"/>
        <color rgb="FF9E7D19"/>
      </font>
      <fill>
        <patternFill patternType="solid">
          <bgColor rgb="FFF8EFBA"/>
        </patternFill>
      </fill>
    </dxf>
    <dxf>
      <font>
        <color theme="1" tint="0.499984740745262"/>
      </font>
      <fill>
        <patternFill patternType="solid">
          <bgColor theme="2"/>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9E7D19"/>
      </font>
      <fill>
        <patternFill patternType="solid">
          <bgColor rgb="FFF7EFBA"/>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006100"/>
      </font>
      <fill>
        <patternFill>
          <bgColor rgb="FFC6EFCE"/>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color theme="1" tint="0.499984740745262"/>
      </font>
      <fill>
        <patternFill patternType="solid">
          <bgColor theme="2" tint="-9.9978637043366805E-2"/>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570305"/>
      </font>
      <fill>
        <patternFill patternType="solid">
          <bgColor rgb="FFE8D3D6"/>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024D01"/>
      </font>
      <fill>
        <patternFill patternType="solid">
          <bgColor rgb="FFE4F2E7"/>
        </patternFill>
      </fill>
    </dxf>
    <dxf>
      <font>
        <color theme="1" tint="0.499984740745262"/>
      </font>
      <fill>
        <patternFill patternType="solid">
          <bgColor theme="2" tint="-9.9978637043366805E-2"/>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color theme="1" tint="0.499984740745262"/>
      </font>
      <fill>
        <patternFill patternType="solid">
          <bgColor theme="2" tint="-9.9978637043366805E-2"/>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570305"/>
      </font>
      <fill>
        <patternFill patternType="solid">
          <bgColor rgb="FFE7D3D6"/>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014D01"/>
      </font>
      <fill>
        <patternFill patternType="solid">
          <bgColor rgb="FFE4F2E7"/>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color theme="1" tint="0.499984740745262"/>
      </font>
      <fill>
        <patternFill patternType="solid">
          <bgColor theme="2" tint="-9.9978637043366805E-2"/>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7EFBA"/>
        </patternFill>
      </fill>
    </dxf>
    <dxf>
      <font>
        <b/>
        <i val="0"/>
        <color rgb="FF014D01"/>
      </font>
      <fill>
        <patternFill patternType="solid">
          <bgColor rgb="FFE4F2E7"/>
        </patternFill>
      </fill>
    </dxf>
    <dxf>
      <font>
        <color theme="1" tint="0.499984740745262"/>
      </font>
      <fill>
        <patternFill patternType="solid">
          <bgColor theme="2" tint="-9.9978637043366805E-2"/>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9E7D19"/>
      </font>
      <fill>
        <patternFill patternType="solid">
          <bgColor rgb="FFF7EFBA"/>
        </patternFill>
      </fill>
    </dxf>
    <dxf>
      <font>
        <color theme="1" tint="0.499984740745262"/>
      </font>
      <fill>
        <patternFill patternType="solid">
          <bgColor theme="2" tint="-9.9978637043366805E-2"/>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color theme="1" tint="0.499984740745262"/>
      </font>
      <fill>
        <patternFill patternType="solid">
          <bgColor theme="2" tint="-9.9978637043366805E-2"/>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val="0"/>
        <i val="0"/>
        <strike val="0"/>
        <color auto="1"/>
      </font>
      <fill>
        <patternFill patternType="none">
          <bgColor auto="1"/>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024D01"/>
      </font>
      <fill>
        <patternFill patternType="solid">
          <bgColor rgb="FFE4F2E7"/>
        </patternFill>
      </fill>
    </dxf>
    <dxf>
      <font>
        <color theme="1" tint="0.499984740745262"/>
      </font>
      <fill>
        <patternFill patternType="solid">
          <bgColor theme="2" tint="-9.9978637043366805E-2"/>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570305"/>
      </font>
      <fill>
        <patternFill patternType="solid">
          <bgColor rgb="FFE8D3D6"/>
        </patternFill>
      </fill>
    </dxf>
    <dxf>
      <font>
        <color theme="1" tint="0.499984740745262"/>
      </font>
      <fill>
        <patternFill patternType="solid">
          <bgColor theme="2" tint="-9.9978637043366805E-2"/>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7D3D6"/>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014D01"/>
      </font>
      <fill>
        <patternFill patternType="solid">
          <bgColor rgb="FFE4F2E7"/>
        </patternFill>
      </fill>
    </dxf>
    <dxf>
      <font>
        <b val="0"/>
        <i val="0"/>
        <strike val="0"/>
        <color auto="1"/>
      </font>
      <fill>
        <patternFill patternType="none">
          <bgColor auto="1"/>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006100"/>
      </font>
      <fill>
        <patternFill>
          <bgColor rgb="FFC6EFCE"/>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024D01"/>
      </font>
      <fill>
        <patternFill patternType="solid">
          <bgColor rgb="FFE4F2E7"/>
        </patternFill>
      </fill>
    </dxf>
    <dxf>
      <font>
        <b/>
        <i val="0"/>
        <color rgb="FF9E7D19"/>
      </font>
      <fill>
        <patternFill patternType="solid">
          <bgColor rgb="FFF8EFBA"/>
        </patternFill>
      </fill>
    </dxf>
    <dxf>
      <font>
        <b/>
        <i val="0"/>
        <color rgb="FF570305"/>
      </font>
      <fill>
        <patternFill patternType="solid">
          <bgColor rgb="FFE7D3D6"/>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014D01"/>
      </font>
      <fill>
        <patternFill patternType="solid">
          <bgColor rgb="FFE4F2E7"/>
        </patternFill>
      </fill>
    </dxf>
    <dxf>
      <font>
        <color theme="1" tint="0.499984740745262"/>
      </font>
      <fill>
        <patternFill patternType="solid">
          <bgColor theme="2" tint="-9.9978637043366805E-2"/>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014D01"/>
      </font>
      <fill>
        <patternFill patternType="solid">
          <bgColor rgb="FFE4F2E7"/>
        </patternFill>
      </fill>
    </dxf>
    <dxf>
      <font>
        <color theme="1" tint="0.499984740745262"/>
      </font>
      <fill>
        <patternFill patternType="solid">
          <bgColor theme="2" tint="-9.9978637043366805E-2"/>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9E7D19"/>
      </font>
      <fill>
        <patternFill patternType="solid">
          <bgColor rgb="FFF8EFBA"/>
        </patternFill>
      </fill>
    </dxf>
    <dxf>
      <font>
        <b/>
        <i val="0"/>
        <color rgb="FF024D01"/>
      </font>
      <fill>
        <patternFill patternType="solid">
          <bgColor rgb="FFE4F2E7"/>
        </patternFill>
      </fill>
    </dxf>
    <dxf>
      <font>
        <b/>
        <i val="0"/>
        <color rgb="FF570305"/>
      </font>
      <fill>
        <patternFill patternType="solid">
          <bgColor rgb="FFE7D3D6"/>
        </patternFill>
      </fill>
    </dxf>
    <dxf>
      <font>
        <color theme="1" tint="0.499984740745262"/>
      </font>
      <fill>
        <patternFill patternType="solid">
          <bgColor theme="2" tint="-9.9978637043366805E-2"/>
        </patternFill>
      </fill>
    </dxf>
    <dxf>
      <font>
        <b/>
        <i val="0"/>
        <color rgb="FF014D01"/>
      </font>
      <fill>
        <patternFill patternType="solid">
          <bgColor rgb="FFE4F2E7"/>
        </patternFill>
      </fill>
    </dxf>
    <dxf>
      <font>
        <b/>
        <i val="0"/>
        <color rgb="FF9E7D19"/>
      </font>
      <fill>
        <patternFill patternType="solid">
          <bgColor rgb="FFF7EFBA"/>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006100"/>
      </font>
      <fill>
        <patternFill>
          <bgColor rgb="FFC6EFCE"/>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570305"/>
      </font>
      <fill>
        <patternFill patternType="solid">
          <bgColor rgb="FFE8D3D6"/>
        </patternFill>
      </fill>
    </dxf>
    <dxf>
      <font>
        <color theme="1" tint="0.499984740745262"/>
      </font>
      <fill>
        <patternFill patternType="solid">
          <bgColor theme="2" tint="-9.9978637043366805E-2"/>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570305"/>
      </font>
      <fill>
        <patternFill patternType="solid">
          <bgColor rgb="FFE8D3D6"/>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570305"/>
      </font>
      <fill>
        <patternFill patternType="solid">
          <bgColor rgb="FFE8D3D6"/>
        </patternFill>
      </fill>
    </dxf>
    <dxf>
      <font>
        <b/>
        <i val="0"/>
        <color rgb="FF9E7D19"/>
      </font>
      <fill>
        <patternFill patternType="solid">
          <bgColor rgb="FFF7EFBA"/>
        </patternFill>
      </fill>
    </dxf>
    <dxf>
      <font>
        <color theme="1" tint="0.499984740745262"/>
      </font>
      <fill>
        <patternFill patternType="solid">
          <bgColor theme="2" tint="-9.9978637043366805E-2"/>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val="0"/>
        <i val="0"/>
        <strike val="0"/>
        <color auto="1"/>
      </font>
      <fill>
        <patternFill patternType="none">
          <bgColor auto="1"/>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9E7D19"/>
      </font>
      <fill>
        <patternFill patternType="solid">
          <bgColor rgb="FFF7EFBA"/>
        </patternFill>
      </fill>
    </dxf>
    <dxf>
      <font>
        <color theme="1" tint="0.499984740745262"/>
      </font>
      <fill>
        <patternFill patternType="solid">
          <bgColor theme="2" tint="-9.9978637043366805E-2"/>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9E7D19"/>
      </font>
      <fill>
        <patternFill patternType="solid">
          <bgColor rgb="FFF7EFBA"/>
        </patternFill>
      </fill>
    </dxf>
    <dxf>
      <font>
        <color theme="1" tint="0.499984740745262"/>
      </font>
      <fill>
        <patternFill patternType="solid">
          <bgColor theme="2" tint="-9.9978637043366805E-2"/>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570305"/>
      </font>
      <fill>
        <patternFill patternType="solid">
          <bgColor rgb="FFE8D3D6"/>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006100"/>
      </font>
      <fill>
        <patternFill>
          <bgColor rgb="FFC6EFCE"/>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9E7D19"/>
      </font>
      <fill>
        <patternFill patternType="solid">
          <bgColor rgb="FFF7EFBA"/>
        </patternFill>
      </fill>
    </dxf>
    <dxf>
      <font>
        <b/>
        <i val="0"/>
        <color rgb="FF570305"/>
      </font>
      <fill>
        <patternFill patternType="solid">
          <bgColor rgb="FFE8D3D6"/>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9E7D19"/>
      </font>
      <fill>
        <patternFill patternType="solid">
          <bgColor rgb="FFF7EFBA"/>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014D01"/>
      </font>
      <fill>
        <patternFill patternType="solid">
          <bgColor rgb="FFE4F2E7"/>
        </patternFill>
      </fill>
    </dxf>
    <dxf>
      <font>
        <b/>
        <i val="0"/>
        <color rgb="FF570305"/>
      </font>
      <fill>
        <patternFill patternType="solid">
          <bgColor rgb="FFE8D3D6"/>
        </patternFill>
      </fill>
    </dxf>
    <dxf>
      <font>
        <b/>
        <i val="0"/>
        <color rgb="FF9E7D19"/>
      </font>
      <fill>
        <patternFill patternType="solid">
          <bgColor rgb="FFF7EFBA"/>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color theme="1" tint="0.499984740745262"/>
      </font>
      <fill>
        <patternFill patternType="solid">
          <bgColor theme="2" tint="-9.9978637043366805E-2"/>
        </patternFill>
      </fill>
    </dxf>
    <dxf>
      <font>
        <color theme="1" tint="0.499984740745262"/>
      </font>
      <fill>
        <patternFill patternType="solid">
          <bgColor theme="2" tint="-9.9978637043366805E-2"/>
        </patternFill>
      </fill>
    </dxf>
    <dxf>
      <font>
        <b/>
        <i val="0"/>
        <color theme="1"/>
      </font>
    </dxf>
    <dxf>
      <font>
        <b/>
        <i val="0"/>
        <strike val="0"/>
        <color theme="1"/>
      </font>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ont>
        <b/>
        <i val="0"/>
        <color theme="1"/>
      </font>
    </dxf>
    <dxf>
      <font>
        <b/>
        <i val="0"/>
        <color theme="1"/>
      </font>
    </dxf>
    <dxf>
      <font>
        <b/>
        <i val="0"/>
        <strike val="0"/>
        <color theme="1"/>
      </font>
    </dxf>
    <dxf>
      <font>
        <b/>
        <i val="0"/>
        <color theme="1"/>
      </font>
    </dxf>
    <dxf>
      <font>
        <b/>
        <i val="0"/>
        <color theme="1"/>
      </font>
    </dxf>
    <dxf>
      <font>
        <b/>
        <i val="0"/>
        <strike val="0"/>
        <color theme="1"/>
      </font>
    </dxf>
    <dxf>
      <font>
        <b/>
        <i val="0"/>
        <color rgb="FF014D01"/>
      </font>
      <fill>
        <patternFill patternType="solid">
          <bgColor rgb="FFE4F2E7"/>
        </patternFill>
      </fill>
    </dxf>
    <dxf>
      <font>
        <b/>
        <i val="0"/>
        <color rgb="FF570305"/>
      </font>
      <fill>
        <patternFill patternType="solid">
          <bgColor rgb="FFE8D3D6"/>
        </patternFill>
      </fill>
    </dxf>
    <dxf>
      <font>
        <b val="0"/>
        <i val="0"/>
        <strike val="0"/>
        <color auto="1"/>
      </font>
      <fill>
        <patternFill patternType="none">
          <bgColor auto="1"/>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
      <font>
        <b val="0"/>
        <i val="0"/>
        <strike val="0"/>
        <color auto="1"/>
      </font>
      <fill>
        <patternFill patternType="none">
          <bgColor auto="1"/>
        </patternFill>
      </fill>
    </dxf>
    <dxf>
      <font>
        <b/>
        <i val="0"/>
        <color rgb="FF014D01"/>
      </font>
      <fill>
        <patternFill patternType="solid">
          <bgColor rgb="FFE4F2E7"/>
        </patternFill>
      </fill>
    </dxf>
    <dxf>
      <font>
        <b/>
        <i val="0"/>
        <color rgb="FF9E7D19"/>
      </font>
      <fill>
        <patternFill patternType="solid">
          <bgColor rgb="FFF7EFBA"/>
        </patternFill>
      </fill>
    </dxf>
    <dxf>
      <font>
        <b/>
        <i val="0"/>
        <color rgb="FF570305"/>
      </font>
      <fill>
        <patternFill patternType="solid">
          <bgColor rgb="FFE8D3D6"/>
        </patternFill>
      </fill>
    </dxf>
    <dxf>
      <font>
        <b/>
        <i val="0"/>
        <color rgb="FF570305"/>
      </font>
      <fill>
        <patternFill patternType="solid">
          <bgColor rgb="FFE8D3D6"/>
        </patternFill>
      </fill>
    </dxf>
    <dxf>
      <font>
        <b/>
        <i val="0"/>
        <color rgb="FF9E7D19"/>
      </font>
      <fill>
        <patternFill patternType="solid">
          <bgColor rgb="FFF7EFBA"/>
        </patternFill>
      </fill>
    </dxf>
    <dxf>
      <font>
        <b/>
        <i val="0"/>
        <color rgb="FF014D01"/>
      </font>
      <fill>
        <patternFill patternType="solid">
          <bgColor rgb="FFE4F2E7"/>
        </patternFill>
      </fill>
    </dxf>
  </dxfs>
  <tableStyles count="0" defaultTableStyle="TableStyleMedium2" defaultPivotStyle="PivotStyleLight16"/>
  <colors>
    <mruColors>
      <color rgb="FFD5B788"/>
      <color rgb="FFE4F2E7"/>
      <color rgb="FFA7882A"/>
      <color rgb="FF9E7D19"/>
      <color rgb="FFF8EFBA"/>
      <color rgb="FFE7D3D6"/>
      <color rgb="FF570305"/>
      <color rgb="FF024D01"/>
      <color rgb="FFF5F5F5"/>
      <color rgb="FF5413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2_1">
  <dgm:title val=""/>
  <dgm:desc val=""/>
  <dgm:catLst>
    <dgm:cat type="accent2" pri="11100"/>
  </dgm:catLst>
  <dgm:styleLbl name="node0">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2">
        <a:shade val="80000"/>
      </a:schemeClr>
    </dgm:linClrLst>
    <dgm:effectClrLst/>
    <dgm:txLinClrLst/>
    <dgm:txFillClrLst/>
    <dgm:txEffectClrLst/>
  </dgm:styleLbl>
  <dgm:styleLbl name="node2">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fg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align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bg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dgm:txEffectClrLst/>
  </dgm:styleLbl>
  <dgm:styleLbl name="parChTrans2D2">
    <dgm:fillClrLst meth="repeat">
      <a:schemeClr val="accent2"/>
    </dgm:fillClrLst>
    <dgm:linClrLst meth="repeat">
      <a:schemeClr val="accent2"/>
    </dgm:linClrLst>
    <dgm:effectClrLst/>
    <dgm:txLinClrLst/>
    <dgm:txFillClrLst/>
    <dgm:txEffectClrLst/>
  </dgm:styleLbl>
  <dgm:styleLbl name="parChTrans2D3">
    <dgm:fillClrLst meth="repeat">
      <a:schemeClr val="accent2"/>
    </dgm:fillClrLst>
    <dgm:linClrLst meth="repeat">
      <a:schemeClr val="accent2"/>
    </dgm:linClrLst>
    <dgm:effectClrLst/>
    <dgm:txLinClrLst/>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conF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align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trAlignAcc1">
    <dgm:fillClrLst meth="repeat">
      <a:schemeClr val="accent2">
        <a:alpha val="40000"/>
        <a:tint val="40000"/>
      </a:schemeClr>
    </dgm:fillClrLst>
    <dgm:linClrLst meth="repeat">
      <a:schemeClr val="accent2"/>
    </dgm:linClrLst>
    <dgm:effectClrLst/>
    <dgm:txLinClrLst/>
    <dgm:txFillClrLst meth="repeat">
      <a:schemeClr val="dk1"/>
    </dgm:txFillClrLst>
    <dgm:txEffectClrLst/>
  </dgm:styleLbl>
  <dgm:styleLbl name="b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fgAcc0">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2">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3">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4">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2A1D905-8383-4187-9049-B13EE2C13C13}" type="doc">
      <dgm:prSet loTypeId="urn:microsoft.com/office/officeart/2009/3/layout/HorizontalOrganizationChart" loCatId="hierarchy" qsTypeId="urn:microsoft.com/office/officeart/2005/8/quickstyle/simple1" qsCatId="simple" csTypeId="urn:microsoft.com/office/officeart/2005/8/colors/accent2_1" csCatId="accent2" phldr="1"/>
      <dgm:spPr/>
      <dgm:t>
        <a:bodyPr/>
        <a:lstStyle/>
        <a:p>
          <a:endParaRPr lang="en-US"/>
        </a:p>
      </dgm:t>
    </dgm:pt>
    <dgm:pt modelId="{7180BB64-1334-4228-98CA-332437D5926F}">
      <dgm:prSet phldrT="[Text]"/>
      <dgm:spPr>
        <a:ln>
          <a:solidFill>
            <a:srgbClr val="A7882A"/>
          </a:solidFill>
        </a:ln>
      </dgm:spPr>
      <dgm:t>
        <a:bodyPr/>
        <a:lstStyle/>
        <a:p>
          <a:r>
            <a:rPr lang="en-US" u="none" strike="noStrike" dirty="0">
              <a:effectLst/>
            </a:rPr>
            <a:t>New construction or major renovation?</a:t>
          </a:r>
          <a:endParaRPr lang="en-US" dirty="0"/>
        </a:p>
      </dgm:t>
    </dgm:pt>
    <dgm:pt modelId="{CAA67AFB-647F-43CA-B742-605F8A6CE650}" type="parTrans" cxnId="{AE4DE054-1D02-4164-90C5-A964F0539B9A}">
      <dgm:prSet/>
      <dgm:spPr/>
      <dgm:t>
        <a:bodyPr/>
        <a:lstStyle/>
        <a:p>
          <a:endParaRPr lang="en-US"/>
        </a:p>
      </dgm:t>
    </dgm:pt>
    <dgm:pt modelId="{07597320-60A9-4137-B853-D5283FA61FC3}" type="sibTrans" cxnId="{AE4DE054-1D02-4164-90C5-A964F0539B9A}">
      <dgm:prSet/>
      <dgm:spPr/>
      <dgm:t>
        <a:bodyPr/>
        <a:lstStyle/>
        <a:p>
          <a:endParaRPr lang="en-US"/>
        </a:p>
      </dgm:t>
    </dgm:pt>
    <dgm:pt modelId="{E199128E-22D3-4952-A003-92B5901ECC72}">
      <dgm:prSet phldrT="[Text]"/>
      <dgm:spPr>
        <a:ln>
          <a:solidFill>
            <a:srgbClr val="A7882A"/>
          </a:solidFill>
        </a:ln>
      </dgm:spPr>
      <dgm:t>
        <a:bodyPr/>
        <a:lstStyle/>
        <a:p>
          <a:r>
            <a:rPr lang="en-US" b="1" dirty="0"/>
            <a:t>Tier 1</a:t>
          </a:r>
        </a:p>
      </dgm:t>
    </dgm:pt>
    <dgm:pt modelId="{3F5AFA1E-BB03-4FC3-941E-4DC422F85A7B}" type="parTrans" cxnId="{FC7F4172-9982-4EA1-A9E7-3B0BE9E3DDB3}">
      <dgm:prSet/>
      <dgm:spPr>
        <a:ln>
          <a:solidFill>
            <a:srgbClr val="A7882A"/>
          </a:solidFill>
        </a:ln>
      </dgm:spPr>
      <dgm:t>
        <a:bodyPr/>
        <a:lstStyle/>
        <a:p>
          <a:endParaRPr lang="en-US"/>
        </a:p>
      </dgm:t>
    </dgm:pt>
    <dgm:pt modelId="{0A253D39-C109-4A9C-B0E3-6FAF1BD9CF9F}" type="sibTrans" cxnId="{FC7F4172-9982-4EA1-A9E7-3B0BE9E3DDB3}">
      <dgm:prSet/>
      <dgm:spPr/>
      <dgm:t>
        <a:bodyPr/>
        <a:lstStyle/>
        <a:p>
          <a:endParaRPr lang="en-US"/>
        </a:p>
      </dgm:t>
    </dgm:pt>
    <dgm:pt modelId="{BED025B3-DF06-4124-9907-8D505A95C3C5}">
      <dgm:prSet phldrT="[Text]"/>
      <dgm:spPr>
        <a:ln>
          <a:solidFill>
            <a:srgbClr val="A7882A"/>
          </a:solidFill>
        </a:ln>
      </dgm:spPr>
      <dgm:t>
        <a:bodyPr/>
        <a:lstStyle/>
        <a:p>
          <a:r>
            <a:rPr lang="en-US" u="none" strike="noStrike" dirty="0">
              <a:effectLst/>
            </a:rPr>
            <a:t>Upgrade or new energy consuming </a:t>
          </a:r>
          <a:r>
            <a:rPr lang="en-US" u="none" strike="noStrike" dirty="0" err="1">
              <a:effectLst/>
            </a:rPr>
            <a:t>MEP</a:t>
          </a:r>
          <a:r>
            <a:rPr lang="en-US" u="none" strike="noStrike" dirty="0">
              <a:effectLst/>
            </a:rPr>
            <a:t>?</a:t>
          </a:r>
          <a:endParaRPr lang="en-US" dirty="0"/>
        </a:p>
      </dgm:t>
    </dgm:pt>
    <dgm:pt modelId="{34C8190C-26ED-4DFE-BC0D-F16B4A392147}" type="parTrans" cxnId="{CF58A1DB-CBB2-4A00-8C80-8EDFFA9B3F04}">
      <dgm:prSet/>
      <dgm:spPr>
        <a:ln>
          <a:solidFill>
            <a:srgbClr val="A7882A"/>
          </a:solidFill>
        </a:ln>
      </dgm:spPr>
      <dgm:t>
        <a:bodyPr/>
        <a:lstStyle/>
        <a:p>
          <a:endParaRPr lang="en-US"/>
        </a:p>
      </dgm:t>
    </dgm:pt>
    <dgm:pt modelId="{B2374227-744B-491A-97E0-02E93DEF8296}" type="sibTrans" cxnId="{CF58A1DB-CBB2-4A00-8C80-8EDFFA9B3F04}">
      <dgm:prSet/>
      <dgm:spPr/>
      <dgm:t>
        <a:bodyPr/>
        <a:lstStyle/>
        <a:p>
          <a:endParaRPr lang="en-US"/>
        </a:p>
      </dgm:t>
    </dgm:pt>
    <dgm:pt modelId="{9ED23A8F-19DD-4894-8583-4857533EE2AF}">
      <dgm:prSet phldrT="[Text]"/>
      <dgm:spPr>
        <a:ln>
          <a:solidFill>
            <a:srgbClr val="A7882A"/>
          </a:solidFill>
        </a:ln>
      </dgm:spPr>
      <dgm:t>
        <a:bodyPr/>
        <a:lstStyle/>
        <a:p>
          <a:r>
            <a:rPr lang="en-US" dirty="0"/>
            <a:t>Additional scope?</a:t>
          </a:r>
        </a:p>
      </dgm:t>
    </dgm:pt>
    <dgm:pt modelId="{571A026A-094A-4460-A370-8717B3F9ECD8}" type="parTrans" cxnId="{7E8DE8C8-E15A-4131-A015-7B020FCE4599}">
      <dgm:prSet/>
      <dgm:spPr>
        <a:ln>
          <a:solidFill>
            <a:srgbClr val="A7882A"/>
          </a:solidFill>
        </a:ln>
      </dgm:spPr>
      <dgm:t>
        <a:bodyPr/>
        <a:lstStyle/>
        <a:p>
          <a:endParaRPr lang="en-US"/>
        </a:p>
      </dgm:t>
    </dgm:pt>
    <dgm:pt modelId="{92071CC6-9FDA-4827-B79E-710E06D471E5}" type="sibTrans" cxnId="{7E8DE8C8-E15A-4131-A015-7B020FCE4599}">
      <dgm:prSet/>
      <dgm:spPr/>
      <dgm:t>
        <a:bodyPr/>
        <a:lstStyle/>
        <a:p>
          <a:endParaRPr lang="en-US"/>
        </a:p>
      </dgm:t>
    </dgm:pt>
    <dgm:pt modelId="{F7B633DF-9A9D-4E54-9F3B-6AD20CADAA62}">
      <dgm:prSet phldrT="[Text]"/>
      <dgm:spPr>
        <a:ln>
          <a:solidFill>
            <a:srgbClr val="A7882A"/>
          </a:solidFill>
        </a:ln>
      </dgm:spPr>
      <dgm:t>
        <a:bodyPr/>
        <a:lstStyle/>
        <a:p>
          <a:r>
            <a:rPr lang="en-US" u="none" strike="noStrike" dirty="0">
              <a:effectLst/>
              <a:latin typeface="+mn-lt"/>
              <a:ea typeface="+mn-ea"/>
              <a:cs typeface="+mn-cs"/>
            </a:rPr>
            <a:t>Opportunity for low carbon materials?</a:t>
          </a:r>
          <a:endParaRPr lang="en-US" dirty="0"/>
        </a:p>
      </dgm:t>
    </dgm:pt>
    <dgm:pt modelId="{AEE32D91-04CB-443E-BC3A-AB8A7D3FEA67}" type="parTrans" cxnId="{38590A3E-0F70-416F-83AC-31021B4969F3}">
      <dgm:prSet/>
      <dgm:spPr>
        <a:ln>
          <a:solidFill>
            <a:srgbClr val="A7882A"/>
          </a:solidFill>
        </a:ln>
      </dgm:spPr>
      <dgm:t>
        <a:bodyPr/>
        <a:lstStyle/>
        <a:p>
          <a:endParaRPr lang="en-US"/>
        </a:p>
      </dgm:t>
    </dgm:pt>
    <dgm:pt modelId="{18C87B10-6870-45E6-8FE7-E95A9E04B921}" type="sibTrans" cxnId="{38590A3E-0F70-416F-83AC-31021B4969F3}">
      <dgm:prSet/>
      <dgm:spPr/>
      <dgm:t>
        <a:bodyPr/>
        <a:lstStyle/>
        <a:p>
          <a:endParaRPr lang="en-US"/>
        </a:p>
      </dgm:t>
    </dgm:pt>
    <dgm:pt modelId="{3DED8EF4-F941-4002-AB80-10178D68146E}">
      <dgm:prSet phldrT="[Text]"/>
      <dgm:spPr>
        <a:ln>
          <a:solidFill>
            <a:srgbClr val="A7882A"/>
          </a:solidFill>
        </a:ln>
      </dgm:spPr>
      <dgm:t>
        <a:bodyPr/>
        <a:lstStyle/>
        <a:p>
          <a:r>
            <a:rPr lang="en-US" b="0" dirty="0"/>
            <a:t>Eligible for certification?</a:t>
          </a:r>
        </a:p>
      </dgm:t>
    </dgm:pt>
    <dgm:pt modelId="{DF55CDE1-7545-4F0E-B19E-CA6681094D6C}" type="parTrans" cxnId="{B95B8ABC-85F4-47B2-948E-FD9F3D71E45F}">
      <dgm:prSet/>
      <dgm:spPr>
        <a:ln>
          <a:solidFill>
            <a:srgbClr val="A7882A"/>
          </a:solidFill>
        </a:ln>
      </dgm:spPr>
      <dgm:t>
        <a:bodyPr/>
        <a:lstStyle/>
        <a:p>
          <a:endParaRPr lang="en-US"/>
        </a:p>
      </dgm:t>
    </dgm:pt>
    <dgm:pt modelId="{2466CD2D-77C5-4E45-A5DE-2039E9382EA7}" type="sibTrans" cxnId="{B95B8ABC-85F4-47B2-948E-FD9F3D71E45F}">
      <dgm:prSet/>
      <dgm:spPr/>
      <dgm:t>
        <a:bodyPr/>
        <a:lstStyle/>
        <a:p>
          <a:endParaRPr lang="en-US"/>
        </a:p>
      </dgm:t>
    </dgm:pt>
    <dgm:pt modelId="{4A4E160E-E460-4C0B-ACF3-2DB411179CA6}">
      <dgm:prSet phldrT="[Text]"/>
      <dgm:spPr>
        <a:ln>
          <a:solidFill>
            <a:srgbClr val="A7882A"/>
          </a:solidFill>
        </a:ln>
      </dgm:spPr>
      <dgm:t>
        <a:bodyPr/>
        <a:lstStyle/>
        <a:p>
          <a:r>
            <a:rPr lang="en-US" b="1" dirty="0"/>
            <a:t>Tier 3</a:t>
          </a:r>
        </a:p>
      </dgm:t>
    </dgm:pt>
    <dgm:pt modelId="{2257BD2D-69AF-434C-B119-6108318189BE}" type="parTrans" cxnId="{80885BC8-8038-495B-B488-6DBD274D5AED}">
      <dgm:prSet/>
      <dgm:spPr>
        <a:ln>
          <a:solidFill>
            <a:srgbClr val="A7882A"/>
          </a:solidFill>
        </a:ln>
      </dgm:spPr>
      <dgm:t>
        <a:bodyPr/>
        <a:lstStyle/>
        <a:p>
          <a:endParaRPr lang="en-US"/>
        </a:p>
      </dgm:t>
    </dgm:pt>
    <dgm:pt modelId="{96BD04DA-7922-495B-BC6B-1008306B1CFF}" type="sibTrans" cxnId="{80885BC8-8038-495B-B488-6DBD274D5AED}">
      <dgm:prSet/>
      <dgm:spPr/>
      <dgm:t>
        <a:bodyPr/>
        <a:lstStyle/>
        <a:p>
          <a:endParaRPr lang="en-US"/>
        </a:p>
      </dgm:t>
    </dgm:pt>
    <dgm:pt modelId="{44C92A24-B2F5-4EDF-AA6B-03D3CA13BCF2}">
      <dgm:prSet phldrT="[Text]"/>
      <dgm:spPr>
        <a:ln>
          <a:solidFill>
            <a:srgbClr val="A7882A"/>
          </a:solidFill>
        </a:ln>
      </dgm:spPr>
      <dgm:t>
        <a:bodyPr/>
        <a:lstStyle/>
        <a:p>
          <a:r>
            <a:rPr lang="en-US" b="1" dirty="0"/>
            <a:t>Tier 4</a:t>
          </a:r>
        </a:p>
      </dgm:t>
    </dgm:pt>
    <dgm:pt modelId="{DC445C7C-554F-4B59-9B06-83057F657665}" type="parTrans" cxnId="{2ECDDD3C-7511-457D-8A88-978D5F71B427}">
      <dgm:prSet/>
      <dgm:spPr>
        <a:ln>
          <a:solidFill>
            <a:srgbClr val="A7882A"/>
          </a:solidFill>
        </a:ln>
      </dgm:spPr>
      <dgm:t>
        <a:bodyPr/>
        <a:lstStyle/>
        <a:p>
          <a:endParaRPr lang="en-US"/>
        </a:p>
      </dgm:t>
    </dgm:pt>
    <dgm:pt modelId="{7888C4B5-CD9E-47DC-9115-29CAF35576FB}" type="sibTrans" cxnId="{2ECDDD3C-7511-457D-8A88-978D5F71B427}">
      <dgm:prSet/>
      <dgm:spPr/>
      <dgm:t>
        <a:bodyPr/>
        <a:lstStyle/>
        <a:p>
          <a:endParaRPr lang="en-US"/>
        </a:p>
      </dgm:t>
    </dgm:pt>
    <dgm:pt modelId="{91F6B995-5A08-44DA-B7E2-E4B855E58143}">
      <dgm:prSet phldrT="[Text]"/>
      <dgm:spPr>
        <a:ln>
          <a:solidFill>
            <a:srgbClr val="A7882A"/>
          </a:solidFill>
        </a:ln>
      </dgm:spPr>
      <dgm:t>
        <a:bodyPr/>
        <a:lstStyle/>
        <a:p>
          <a:r>
            <a:rPr lang="en-US" b="1" dirty="0"/>
            <a:t>Tier 2a</a:t>
          </a:r>
        </a:p>
      </dgm:t>
    </dgm:pt>
    <dgm:pt modelId="{D11595C9-3257-433C-B6BD-0C17E72FFF1F}" type="parTrans" cxnId="{02A7ED20-4B6A-4D5C-BEBE-C6F7E31231EC}">
      <dgm:prSet/>
      <dgm:spPr>
        <a:ln>
          <a:solidFill>
            <a:srgbClr val="A7882A"/>
          </a:solidFill>
        </a:ln>
      </dgm:spPr>
      <dgm:t>
        <a:bodyPr/>
        <a:lstStyle/>
        <a:p>
          <a:endParaRPr lang="en-US"/>
        </a:p>
      </dgm:t>
    </dgm:pt>
    <dgm:pt modelId="{06293390-EF8B-4FFD-B33B-D3FA1DC75AA2}" type="sibTrans" cxnId="{02A7ED20-4B6A-4D5C-BEBE-C6F7E31231EC}">
      <dgm:prSet/>
      <dgm:spPr/>
      <dgm:t>
        <a:bodyPr/>
        <a:lstStyle/>
        <a:p>
          <a:endParaRPr lang="en-US"/>
        </a:p>
      </dgm:t>
    </dgm:pt>
    <dgm:pt modelId="{50F786E2-893C-45EB-99E8-F04C79863FA4}">
      <dgm:prSet phldrT="[Text]"/>
      <dgm:spPr>
        <a:ln>
          <a:solidFill>
            <a:srgbClr val="A7882A"/>
          </a:solidFill>
        </a:ln>
      </dgm:spPr>
      <dgm:t>
        <a:bodyPr/>
        <a:lstStyle/>
        <a:p>
          <a:r>
            <a:rPr lang="en-US" b="1" dirty="0"/>
            <a:t>Tier 2b</a:t>
          </a:r>
        </a:p>
      </dgm:t>
    </dgm:pt>
    <dgm:pt modelId="{58CF24BE-B36B-4443-BC3A-23D0D7CAE6AE}" type="parTrans" cxnId="{850AF6D0-28C9-4F83-BB2C-2FC4B8AA47CF}">
      <dgm:prSet/>
      <dgm:spPr>
        <a:ln>
          <a:solidFill>
            <a:srgbClr val="A7882A"/>
          </a:solidFill>
        </a:ln>
      </dgm:spPr>
      <dgm:t>
        <a:bodyPr/>
        <a:lstStyle/>
        <a:p>
          <a:endParaRPr lang="en-US"/>
        </a:p>
      </dgm:t>
    </dgm:pt>
    <dgm:pt modelId="{77DE98A8-4B47-457D-BFD0-494B113CE1A9}" type="sibTrans" cxnId="{850AF6D0-28C9-4F83-BB2C-2FC4B8AA47CF}">
      <dgm:prSet/>
      <dgm:spPr/>
      <dgm:t>
        <a:bodyPr/>
        <a:lstStyle/>
        <a:p>
          <a:endParaRPr lang="en-US"/>
        </a:p>
      </dgm:t>
    </dgm:pt>
    <dgm:pt modelId="{CF5ACF17-B52A-40E5-BED5-67A9161157D4}">
      <dgm:prSet phldrT="[Text]"/>
      <dgm:spPr>
        <a:ln>
          <a:solidFill>
            <a:srgbClr val="A7882A"/>
          </a:solidFill>
        </a:ln>
      </dgm:spPr>
      <dgm:t>
        <a:bodyPr/>
        <a:lstStyle/>
        <a:p>
          <a:r>
            <a:rPr lang="en-US" b="1" dirty="0"/>
            <a:t>GBS Not Applicable</a:t>
          </a:r>
        </a:p>
      </dgm:t>
    </dgm:pt>
    <dgm:pt modelId="{C8AB1D15-7D9D-4C23-B941-739012AB2A67}" type="parTrans" cxnId="{E4801671-8979-48FA-9575-2D0946A1F8FB}">
      <dgm:prSet/>
      <dgm:spPr>
        <a:ln>
          <a:solidFill>
            <a:srgbClr val="A7882A"/>
          </a:solidFill>
        </a:ln>
      </dgm:spPr>
      <dgm:t>
        <a:bodyPr/>
        <a:lstStyle/>
        <a:p>
          <a:endParaRPr lang="en-US"/>
        </a:p>
      </dgm:t>
    </dgm:pt>
    <dgm:pt modelId="{FFED5E2E-1ABE-4FCA-962C-799E511E9117}" type="sibTrans" cxnId="{E4801671-8979-48FA-9575-2D0946A1F8FB}">
      <dgm:prSet/>
      <dgm:spPr/>
      <dgm:t>
        <a:bodyPr/>
        <a:lstStyle/>
        <a:p>
          <a:endParaRPr lang="en-US"/>
        </a:p>
      </dgm:t>
    </dgm:pt>
    <dgm:pt modelId="{E2C8582F-174F-4652-82BD-1C86E7861C6F}" type="pres">
      <dgm:prSet presAssocID="{82A1D905-8383-4187-9049-B13EE2C13C13}" presName="hierChild1" presStyleCnt="0">
        <dgm:presLayoutVars>
          <dgm:orgChart val="1"/>
          <dgm:chPref val="1"/>
          <dgm:dir/>
          <dgm:animOne val="branch"/>
          <dgm:animLvl val="lvl"/>
          <dgm:resizeHandles/>
        </dgm:presLayoutVars>
      </dgm:prSet>
      <dgm:spPr/>
    </dgm:pt>
    <dgm:pt modelId="{DF0612C8-9568-4693-A4AD-EF363E3F08DA}" type="pres">
      <dgm:prSet presAssocID="{7180BB64-1334-4228-98CA-332437D5926F}" presName="hierRoot1" presStyleCnt="0">
        <dgm:presLayoutVars>
          <dgm:hierBranch val="init"/>
        </dgm:presLayoutVars>
      </dgm:prSet>
      <dgm:spPr/>
    </dgm:pt>
    <dgm:pt modelId="{4F1D12A7-66F6-425E-8750-4ACB4BCCE81A}" type="pres">
      <dgm:prSet presAssocID="{7180BB64-1334-4228-98CA-332437D5926F}" presName="rootComposite1" presStyleCnt="0"/>
      <dgm:spPr/>
    </dgm:pt>
    <dgm:pt modelId="{67B0A4C8-4927-4AEB-9598-C3DEED3CBF14}" type="pres">
      <dgm:prSet presAssocID="{7180BB64-1334-4228-98CA-332437D5926F}" presName="rootText1" presStyleLbl="node0" presStyleIdx="0" presStyleCnt="1" custLinFactNeighborX="5886">
        <dgm:presLayoutVars>
          <dgm:chPref val="3"/>
        </dgm:presLayoutVars>
      </dgm:prSet>
      <dgm:spPr/>
    </dgm:pt>
    <dgm:pt modelId="{BAB47866-ED91-46B6-8188-15C05FFF8447}" type="pres">
      <dgm:prSet presAssocID="{7180BB64-1334-4228-98CA-332437D5926F}" presName="rootConnector1" presStyleLbl="node1" presStyleIdx="0" presStyleCnt="0"/>
      <dgm:spPr/>
    </dgm:pt>
    <dgm:pt modelId="{46D815E0-2EFD-44AD-BE29-1A74C08309D9}" type="pres">
      <dgm:prSet presAssocID="{7180BB64-1334-4228-98CA-332437D5926F}" presName="hierChild2" presStyleCnt="0"/>
      <dgm:spPr/>
    </dgm:pt>
    <dgm:pt modelId="{9D70EC53-3689-418C-800C-87387D107AD6}" type="pres">
      <dgm:prSet presAssocID="{3F5AFA1E-BB03-4FC3-941E-4DC422F85A7B}" presName="Name64" presStyleLbl="parChTrans1D2" presStyleIdx="0" presStyleCnt="2"/>
      <dgm:spPr/>
    </dgm:pt>
    <dgm:pt modelId="{0CC8BB16-CFB0-4DF4-8A3F-BF90C835D6BE}" type="pres">
      <dgm:prSet presAssocID="{E199128E-22D3-4952-A003-92B5901ECC72}" presName="hierRoot2" presStyleCnt="0">
        <dgm:presLayoutVars>
          <dgm:hierBranch val="init"/>
        </dgm:presLayoutVars>
      </dgm:prSet>
      <dgm:spPr/>
    </dgm:pt>
    <dgm:pt modelId="{6996B96F-A1FC-479C-A02C-9A506EDD8458}" type="pres">
      <dgm:prSet presAssocID="{E199128E-22D3-4952-A003-92B5901ECC72}" presName="rootComposite" presStyleCnt="0"/>
      <dgm:spPr/>
    </dgm:pt>
    <dgm:pt modelId="{4DB2D006-35D5-4B3D-BB64-651391E603CC}" type="pres">
      <dgm:prSet presAssocID="{E199128E-22D3-4952-A003-92B5901ECC72}" presName="rootText" presStyleLbl="node2" presStyleIdx="0" presStyleCnt="2" custLinFactNeighborX="5886">
        <dgm:presLayoutVars>
          <dgm:chPref val="3"/>
        </dgm:presLayoutVars>
      </dgm:prSet>
      <dgm:spPr/>
    </dgm:pt>
    <dgm:pt modelId="{3E33481A-529B-4A02-9BB3-61F70F2F66FC}" type="pres">
      <dgm:prSet presAssocID="{E199128E-22D3-4952-A003-92B5901ECC72}" presName="rootConnector" presStyleLbl="node2" presStyleIdx="0" presStyleCnt="2"/>
      <dgm:spPr/>
    </dgm:pt>
    <dgm:pt modelId="{F766BFBE-83E9-4509-ACA9-D70C324E918D}" type="pres">
      <dgm:prSet presAssocID="{E199128E-22D3-4952-A003-92B5901ECC72}" presName="hierChild4" presStyleCnt="0"/>
      <dgm:spPr/>
    </dgm:pt>
    <dgm:pt modelId="{EE7963AF-FD1D-42E2-A5DF-D1E0654D76E2}" type="pres">
      <dgm:prSet presAssocID="{E199128E-22D3-4952-A003-92B5901ECC72}" presName="hierChild5" presStyleCnt="0"/>
      <dgm:spPr/>
    </dgm:pt>
    <dgm:pt modelId="{07B1C65B-0FB7-4087-AD05-B3B0E7ABD739}" type="pres">
      <dgm:prSet presAssocID="{34C8190C-26ED-4DFE-BC0D-F16B4A392147}" presName="Name64" presStyleLbl="parChTrans1D2" presStyleIdx="1" presStyleCnt="2"/>
      <dgm:spPr/>
    </dgm:pt>
    <dgm:pt modelId="{97C0C74B-AC9F-4558-B586-A1FC707FAD73}" type="pres">
      <dgm:prSet presAssocID="{BED025B3-DF06-4124-9907-8D505A95C3C5}" presName="hierRoot2" presStyleCnt="0">
        <dgm:presLayoutVars>
          <dgm:hierBranch val="init"/>
        </dgm:presLayoutVars>
      </dgm:prSet>
      <dgm:spPr/>
    </dgm:pt>
    <dgm:pt modelId="{6511CCCD-E827-4F74-BF6D-E821063418C6}" type="pres">
      <dgm:prSet presAssocID="{BED025B3-DF06-4124-9907-8D505A95C3C5}" presName="rootComposite" presStyleCnt="0"/>
      <dgm:spPr/>
    </dgm:pt>
    <dgm:pt modelId="{7B82E7D1-FEF1-4E74-9FD6-2ED2204F6873}" type="pres">
      <dgm:prSet presAssocID="{BED025B3-DF06-4124-9907-8D505A95C3C5}" presName="rootText" presStyleLbl="node2" presStyleIdx="1" presStyleCnt="2" custLinFactNeighborX="5886">
        <dgm:presLayoutVars>
          <dgm:chPref val="3"/>
        </dgm:presLayoutVars>
      </dgm:prSet>
      <dgm:spPr/>
    </dgm:pt>
    <dgm:pt modelId="{3A58AF9F-22B0-4347-90F7-407CBDD87E8E}" type="pres">
      <dgm:prSet presAssocID="{BED025B3-DF06-4124-9907-8D505A95C3C5}" presName="rootConnector" presStyleLbl="node2" presStyleIdx="1" presStyleCnt="2"/>
      <dgm:spPr/>
    </dgm:pt>
    <dgm:pt modelId="{80E304A5-6BD7-487D-B60A-B02D10B8A991}" type="pres">
      <dgm:prSet presAssocID="{BED025B3-DF06-4124-9907-8D505A95C3C5}" presName="hierChild4" presStyleCnt="0"/>
      <dgm:spPr/>
    </dgm:pt>
    <dgm:pt modelId="{7C2A6C42-F6C9-4F26-8945-D3BCC64118FC}" type="pres">
      <dgm:prSet presAssocID="{571A026A-094A-4460-A370-8717B3F9ECD8}" presName="Name64" presStyleLbl="parChTrans1D3" presStyleIdx="0" presStyleCnt="2"/>
      <dgm:spPr/>
    </dgm:pt>
    <dgm:pt modelId="{D5155E59-675E-4D70-8D1C-D69854D1DD39}" type="pres">
      <dgm:prSet presAssocID="{9ED23A8F-19DD-4894-8583-4857533EE2AF}" presName="hierRoot2" presStyleCnt="0">
        <dgm:presLayoutVars>
          <dgm:hierBranch val="init"/>
        </dgm:presLayoutVars>
      </dgm:prSet>
      <dgm:spPr/>
    </dgm:pt>
    <dgm:pt modelId="{6A3D01F9-3BCD-41CD-8C3F-9F3C9591DD0A}" type="pres">
      <dgm:prSet presAssocID="{9ED23A8F-19DD-4894-8583-4857533EE2AF}" presName="rootComposite" presStyleCnt="0"/>
      <dgm:spPr/>
    </dgm:pt>
    <dgm:pt modelId="{E9242FCB-FC82-4EAB-B919-2513C8A8B0F2}" type="pres">
      <dgm:prSet presAssocID="{9ED23A8F-19DD-4894-8583-4857533EE2AF}" presName="rootText" presStyleLbl="node3" presStyleIdx="0" presStyleCnt="2" custLinFactNeighborX="5886">
        <dgm:presLayoutVars>
          <dgm:chPref val="3"/>
        </dgm:presLayoutVars>
      </dgm:prSet>
      <dgm:spPr/>
    </dgm:pt>
    <dgm:pt modelId="{CB5C3AB9-B45E-4CE1-BD3B-3EE2D9691D7B}" type="pres">
      <dgm:prSet presAssocID="{9ED23A8F-19DD-4894-8583-4857533EE2AF}" presName="rootConnector" presStyleLbl="node3" presStyleIdx="0" presStyleCnt="2"/>
      <dgm:spPr/>
    </dgm:pt>
    <dgm:pt modelId="{87BC9384-192B-4788-862A-1A948CFB8DEB}" type="pres">
      <dgm:prSet presAssocID="{9ED23A8F-19DD-4894-8583-4857533EE2AF}" presName="hierChild4" presStyleCnt="0"/>
      <dgm:spPr/>
    </dgm:pt>
    <dgm:pt modelId="{1B5962B5-D8BF-41A1-A4A7-79716DA071CB}" type="pres">
      <dgm:prSet presAssocID="{DF55CDE1-7545-4F0E-B19E-CA6681094D6C}" presName="Name64" presStyleLbl="parChTrans1D4" presStyleIdx="0" presStyleCnt="6"/>
      <dgm:spPr/>
    </dgm:pt>
    <dgm:pt modelId="{902A0480-5D47-4EDA-9FD1-7C4177296940}" type="pres">
      <dgm:prSet presAssocID="{3DED8EF4-F941-4002-AB80-10178D68146E}" presName="hierRoot2" presStyleCnt="0">
        <dgm:presLayoutVars>
          <dgm:hierBranch val="init"/>
        </dgm:presLayoutVars>
      </dgm:prSet>
      <dgm:spPr/>
    </dgm:pt>
    <dgm:pt modelId="{02F1A96F-4EA1-4488-8F81-3F5C0CD565EE}" type="pres">
      <dgm:prSet presAssocID="{3DED8EF4-F941-4002-AB80-10178D68146E}" presName="rootComposite" presStyleCnt="0"/>
      <dgm:spPr/>
    </dgm:pt>
    <dgm:pt modelId="{7B3DF731-2506-4159-B224-684C71C8106F}" type="pres">
      <dgm:prSet presAssocID="{3DED8EF4-F941-4002-AB80-10178D68146E}" presName="rootText" presStyleLbl="node4" presStyleIdx="0" presStyleCnt="6" custLinFactNeighborX="5886">
        <dgm:presLayoutVars>
          <dgm:chPref val="3"/>
        </dgm:presLayoutVars>
      </dgm:prSet>
      <dgm:spPr/>
    </dgm:pt>
    <dgm:pt modelId="{A91D9A47-0775-4E4B-AAAD-45039058A7CE}" type="pres">
      <dgm:prSet presAssocID="{3DED8EF4-F941-4002-AB80-10178D68146E}" presName="rootConnector" presStyleLbl="node4" presStyleIdx="0" presStyleCnt="6"/>
      <dgm:spPr/>
    </dgm:pt>
    <dgm:pt modelId="{05A736B1-0E7D-49B3-BB2E-EF898D14C542}" type="pres">
      <dgm:prSet presAssocID="{3DED8EF4-F941-4002-AB80-10178D68146E}" presName="hierChild4" presStyleCnt="0"/>
      <dgm:spPr/>
    </dgm:pt>
    <dgm:pt modelId="{38B61E48-4877-4DA6-AA19-D37B9BADF93D}" type="pres">
      <dgm:prSet presAssocID="{D11595C9-3257-433C-B6BD-0C17E72FFF1F}" presName="Name64" presStyleLbl="parChTrans1D4" presStyleIdx="1" presStyleCnt="6"/>
      <dgm:spPr/>
    </dgm:pt>
    <dgm:pt modelId="{A5C3C388-0E1E-430B-8D9C-20C3185517C6}" type="pres">
      <dgm:prSet presAssocID="{91F6B995-5A08-44DA-B7E2-E4B855E58143}" presName="hierRoot2" presStyleCnt="0">
        <dgm:presLayoutVars>
          <dgm:hierBranch val="init"/>
        </dgm:presLayoutVars>
      </dgm:prSet>
      <dgm:spPr/>
    </dgm:pt>
    <dgm:pt modelId="{4A0275E5-862E-4C95-B519-ABD6B7B4EB02}" type="pres">
      <dgm:prSet presAssocID="{91F6B995-5A08-44DA-B7E2-E4B855E58143}" presName="rootComposite" presStyleCnt="0"/>
      <dgm:spPr/>
    </dgm:pt>
    <dgm:pt modelId="{3687D62C-E16B-4CE5-85E9-2156F49FB6CC}" type="pres">
      <dgm:prSet presAssocID="{91F6B995-5A08-44DA-B7E2-E4B855E58143}" presName="rootText" presStyleLbl="node4" presStyleIdx="1" presStyleCnt="6" custLinFactNeighborX="1150">
        <dgm:presLayoutVars>
          <dgm:chPref val="3"/>
        </dgm:presLayoutVars>
      </dgm:prSet>
      <dgm:spPr/>
    </dgm:pt>
    <dgm:pt modelId="{77605F56-3564-497C-9C84-31F15230E5E8}" type="pres">
      <dgm:prSet presAssocID="{91F6B995-5A08-44DA-B7E2-E4B855E58143}" presName="rootConnector" presStyleLbl="node4" presStyleIdx="1" presStyleCnt="6"/>
      <dgm:spPr/>
    </dgm:pt>
    <dgm:pt modelId="{FAB0A1CF-9372-443D-810A-2105D8D406E4}" type="pres">
      <dgm:prSet presAssocID="{91F6B995-5A08-44DA-B7E2-E4B855E58143}" presName="hierChild4" presStyleCnt="0"/>
      <dgm:spPr/>
    </dgm:pt>
    <dgm:pt modelId="{835BB6D9-2E2D-4907-A8E0-26079C61ED41}" type="pres">
      <dgm:prSet presAssocID="{91F6B995-5A08-44DA-B7E2-E4B855E58143}" presName="hierChild5" presStyleCnt="0"/>
      <dgm:spPr/>
    </dgm:pt>
    <dgm:pt modelId="{A406D705-7B5E-4A27-B678-DFCDBA1B3819}" type="pres">
      <dgm:prSet presAssocID="{58CF24BE-B36B-4443-BC3A-23D0D7CAE6AE}" presName="Name64" presStyleLbl="parChTrans1D4" presStyleIdx="2" presStyleCnt="6"/>
      <dgm:spPr/>
    </dgm:pt>
    <dgm:pt modelId="{9EFCD27D-7F62-40CA-A981-5750C9EB7087}" type="pres">
      <dgm:prSet presAssocID="{50F786E2-893C-45EB-99E8-F04C79863FA4}" presName="hierRoot2" presStyleCnt="0">
        <dgm:presLayoutVars>
          <dgm:hierBranch val="init"/>
        </dgm:presLayoutVars>
      </dgm:prSet>
      <dgm:spPr/>
    </dgm:pt>
    <dgm:pt modelId="{75F58D51-9454-49D9-AFC4-0A5C51CBB495}" type="pres">
      <dgm:prSet presAssocID="{50F786E2-893C-45EB-99E8-F04C79863FA4}" presName="rootComposite" presStyleCnt="0"/>
      <dgm:spPr/>
    </dgm:pt>
    <dgm:pt modelId="{1999712E-7731-47AF-BA82-531781DC3C47}" type="pres">
      <dgm:prSet presAssocID="{50F786E2-893C-45EB-99E8-F04C79863FA4}" presName="rootText" presStyleLbl="node4" presStyleIdx="2" presStyleCnt="6" custLinFactNeighborX="1150">
        <dgm:presLayoutVars>
          <dgm:chPref val="3"/>
        </dgm:presLayoutVars>
      </dgm:prSet>
      <dgm:spPr/>
    </dgm:pt>
    <dgm:pt modelId="{1F526AFB-6F97-4F01-AA1A-D26710C15B67}" type="pres">
      <dgm:prSet presAssocID="{50F786E2-893C-45EB-99E8-F04C79863FA4}" presName="rootConnector" presStyleLbl="node4" presStyleIdx="2" presStyleCnt="6"/>
      <dgm:spPr/>
    </dgm:pt>
    <dgm:pt modelId="{30B0C967-0AE0-42C3-9317-3C98350DD642}" type="pres">
      <dgm:prSet presAssocID="{50F786E2-893C-45EB-99E8-F04C79863FA4}" presName="hierChild4" presStyleCnt="0"/>
      <dgm:spPr/>
    </dgm:pt>
    <dgm:pt modelId="{DED06D93-8205-4C31-9BE5-B7460F508CD2}" type="pres">
      <dgm:prSet presAssocID="{50F786E2-893C-45EB-99E8-F04C79863FA4}" presName="hierChild5" presStyleCnt="0"/>
      <dgm:spPr/>
    </dgm:pt>
    <dgm:pt modelId="{4F013B25-37F3-40C4-85A6-C66ECA52707C}" type="pres">
      <dgm:prSet presAssocID="{3DED8EF4-F941-4002-AB80-10178D68146E}" presName="hierChild5" presStyleCnt="0"/>
      <dgm:spPr/>
    </dgm:pt>
    <dgm:pt modelId="{6D84884E-D455-4E25-AE92-32C54A73B6C4}" type="pres">
      <dgm:prSet presAssocID="{2257BD2D-69AF-434C-B119-6108318189BE}" presName="Name64" presStyleLbl="parChTrans1D4" presStyleIdx="3" presStyleCnt="6"/>
      <dgm:spPr/>
    </dgm:pt>
    <dgm:pt modelId="{3E35E7BE-B20C-48B3-A133-16B79050B8B6}" type="pres">
      <dgm:prSet presAssocID="{4A4E160E-E460-4C0B-ACF3-2DB411179CA6}" presName="hierRoot2" presStyleCnt="0">
        <dgm:presLayoutVars>
          <dgm:hierBranch val="init"/>
        </dgm:presLayoutVars>
      </dgm:prSet>
      <dgm:spPr/>
    </dgm:pt>
    <dgm:pt modelId="{CD7F01CD-AE4B-4B89-A9D3-6020B7050718}" type="pres">
      <dgm:prSet presAssocID="{4A4E160E-E460-4C0B-ACF3-2DB411179CA6}" presName="rootComposite" presStyleCnt="0"/>
      <dgm:spPr/>
    </dgm:pt>
    <dgm:pt modelId="{2BAE05E2-210B-43AB-8450-AA1B2799404E}" type="pres">
      <dgm:prSet presAssocID="{4A4E160E-E460-4C0B-ACF3-2DB411179CA6}" presName="rootText" presStyleLbl="node4" presStyleIdx="3" presStyleCnt="6" custLinFactNeighborX="5886">
        <dgm:presLayoutVars>
          <dgm:chPref val="3"/>
        </dgm:presLayoutVars>
      </dgm:prSet>
      <dgm:spPr/>
    </dgm:pt>
    <dgm:pt modelId="{EFC631D4-613F-43B6-BDC8-E7511DE01F1E}" type="pres">
      <dgm:prSet presAssocID="{4A4E160E-E460-4C0B-ACF3-2DB411179CA6}" presName="rootConnector" presStyleLbl="node4" presStyleIdx="3" presStyleCnt="6"/>
      <dgm:spPr/>
    </dgm:pt>
    <dgm:pt modelId="{165D6C25-218C-4AA1-8787-C610BCC92624}" type="pres">
      <dgm:prSet presAssocID="{4A4E160E-E460-4C0B-ACF3-2DB411179CA6}" presName="hierChild4" presStyleCnt="0"/>
      <dgm:spPr/>
    </dgm:pt>
    <dgm:pt modelId="{1CAE0199-BA48-4211-9DEE-FFB89C1F7BDC}" type="pres">
      <dgm:prSet presAssocID="{4A4E160E-E460-4C0B-ACF3-2DB411179CA6}" presName="hierChild5" presStyleCnt="0"/>
      <dgm:spPr/>
    </dgm:pt>
    <dgm:pt modelId="{8B7ECB15-B5AB-4899-BE1E-9A2DB9FBCFE1}" type="pres">
      <dgm:prSet presAssocID="{9ED23A8F-19DD-4894-8583-4857533EE2AF}" presName="hierChild5" presStyleCnt="0"/>
      <dgm:spPr/>
    </dgm:pt>
    <dgm:pt modelId="{57356983-C4FE-4673-AD41-4D3CC0399098}" type="pres">
      <dgm:prSet presAssocID="{AEE32D91-04CB-443E-BC3A-AB8A7D3FEA67}" presName="Name64" presStyleLbl="parChTrans1D3" presStyleIdx="1" presStyleCnt="2"/>
      <dgm:spPr/>
    </dgm:pt>
    <dgm:pt modelId="{274F0E75-936E-401D-B23D-DD2A03A3D58C}" type="pres">
      <dgm:prSet presAssocID="{F7B633DF-9A9D-4E54-9F3B-6AD20CADAA62}" presName="hierRoot2" presStyleCnt="0">
        <dgm:presLayoutVars>
          <dgm:hierBranch val="init"/>
        </dgm:presLayoutVars>
      </dgm:prSet>
      <dgm:spPr/>
    </dgm:pt>
    <dgm:pt modelId="{3CF55449-A051-4998-B4F6-59DC4C2FCEEE}" type="pres">
      <dgm:prSet presAssocID="{F7B633DF-9A9D-4E54-9F3B-6AD20CADAA62}" presName="rootComposite" presStyleCnt="0"/>
      <dgm:spPr/>
    </dgm:pt>
    <dgm:pt modelId="{11D0A3BE-1261-43B2-AB95-03F6902CD4B7}" type="pres">
      <dgm:prSet presAssocID="{F7B633DF-9A9D-4E54-9F3B-6AD20CADAA62}" presName="rootText" presStyleLbl="node3" presStyleIdx="1" presStyleCnt="2" custLinFactNeighborX="5886">
        <dgm:presLayoutVars>
          <dgm:chPref val="3"/>
        </dgm:presLayoutVars>
      </dgm:prSet>
      <dgm:spPr/>
    </dgm:pt>
    <dgm:pt modelId="{1ED8E562-F4C3-4CED-9E29-4150DEEB662B}" type="pres">
      <dgm:prSet presAssocID="{F7B633DF-9A9D-4E54-9F3B-6AD20CADAA62}" presName="rootConnector" presStyleLbl="node3" presStyleIdx="1" presStyleCnt="2"/>
      <dgm:spPr/>
    </dgm:pt>
    <dgm:pt modelId="{C131C455-4C3A-4BBD-AD61-81B27DF12408}" type="pres">
      <dgm:prSet presAssocID="{F7B633DF-9A9D-4E54-9F3B-6AD20CADAA62}" presName="hierChild4" presStyleCnt="0"/>
      <dgm:spPr/>
    </dgm:pt>
    <dgm:pt modelId="{BA2415B2-C9F8-4252-9856-939AE0D708D0}" type="pres">
      <dgm:prSet presAssocID="{DC445C7C-554F-4B59-9B06-83057F657665}" presName="Name64" presStyleLbl="parChTrans1D4" presStyleIdx="4" presStyleCnt="6"/>
      <dgm:spPr/>
    </dgm:pt>
    <dgm:pt modelId="{420F5CA5-05EF-4349-AB25-E07046B90D1C}" type="pres">
      <dgm:prSet presAssocID="{44C92A24-B2F5-4EDF-AA6B-03D3CA13BCF2}" presName="hierRoot2" presStyleCnt="0">
        <dgm:presLayoutVars>
          <dgm:hierBranch val="init"/>
        </dgm:presLayoutVars>
      </dgm:prSet>
      <dgm:spPr/>
    </dgm:pt>
    <dgm:pt modelId="{6C87B977-1936-4A99-811D-5710D8FD73E2}" type="pres">
      <dgm:prSet presAssocID="{44C92A24-B2F5-4EDF-AA6B-03D3CA13BCF2}" presName="rootComposite" presStyleCnt="0"/>
      <dgm:spPr/>
    </dgm:pt>
    <dgm:pt modelId="{EDD3BD1E-794D-4952-9976-7D9E9E72800B}" type="pres">
      <dgm:prSet presAssocID="{44C92A24-B2F5-4EDF-AA6B-03D3CA13BCF2}" presName="rootText" presStyleLbl="node4" presStyleIdx="4" presStyleCnt="6" custLinFactNeighborX="5886">
        <dgm:presLayoutVars>
          <dgm:chPref val="3"/>
        </dgm:presLayoutVars>
      </dgm:prSet>
      <dgm:spPr/>
    </dgm:pt>
    <dgm:pt modelId="{9FDABB36-9578-468D-A95D-DF20C2274DBE}" type="pres">
      <dgm:prSet presAssocID="{44C92A24-B2F5-4EDF-AA6B-03D3CA13BCF2}" presName="rootConnector" presStyleLbl="node4" presStyleIdx="4" presStyleCnt="6"/>
      <dgm:spPr/>
    </dgm:pt>
    <dgm:pt modelId="{F1D4B580-1BAD-4005-9CE6-8CA2A007D72B}" type="pres">
      <dgm:prSet presAssocID="{44C92A24-B2F5-4EDF-AA6B-03D3CA13BCF2}" presName="hierChild4" presStyleCnt="0"/>
      <dgm:spPr/>
    </dgm:pt>
    <dgm:pt modelId="{5952B579-F5D5-4696-A86F-5EE5D7162667}" type="pres">
      <dgm:prSet presAssocID="{44C92A24-B2F5-4EDF-AA6B-03D3CA13BCF2}" presName="hierChild5" presStyleCnt="0"/>
      <dgm:spPr/>
    </dgm:pt>
    <dgm:pt modelId="{3F90A262-09D4-4338-BD17-3C570860C6E6}" type="pres">
      <dgm:prSet presAssocID="{C8AB1D15-7D9D-4C23-B941-739012AB2A67}" presName="Name64" presStyleLbl="parChTrans1D4" presStyleIdx="5" presStyleCnt="6"/>
      <dgm:spPr/>
    </dgm:pt>
    <dgm:pt modelId="{41B36F07-9637-4562-ADB7-7A5F8F40FB0D}" type="pres">
      <dgm:prSet presAssocID="{CF5ACF17-B52A-40E5-BED5-67A9161157D4}" presName="hierRoot2" presStyleCnt="0">
        <dgm:presLayoutVars>
          <dgm:hierBranch val="init"/>
        </dgm:presLayoutVars>
      </dgm:prSet>
      <dgm:spPr/>
    </dgm:pt>
    <dgm:pt modelId="{3CB70DC5-1456-4EDB-9951-6815CA1D51B7}" type="pres">
      <dgm:prSet presAssocID="{CF5ACF17-B52A-40E5-BED5-67A9161157D4}" presName="rootComposite" presStyleCnt="0"/>
      <dgm:spPr/>
    </dgm:pt>
    <dgm:pt modelId="{801C2F64-277C-40BB-8099-CBB240A938DD}" type="pres">
      <dgm:prSet presAssocID="{CF5ACF17-B52A-40E5-BED5-67A9161157D4}" presName="rootText" presStyleLbl="node4" presStyleIdx="5" presStyleCnt="6" custLinFactNeighborX="5886">
        <dgm:presLayoutVars>
          <dgm:chPref val="3"/>
        </dgm:presLayoutVars>
      </dgm:prSet>
      <dgm:spPr/>
    </dgm:pt>
    <dgm:pt modelId="{EE8DDD29-A3BE-47B8-8E7A-2CBC8F133CAD}" type="pres">
      <dgm:prSet presAssocID="{CF5ACF17-B52A-40E5-BED5-67A9161157D4}" presName="rootConnector" presStyleLbl="node4" presStyleIdx="5" presStyleCnt="6"/>
      <dgm:spPr/>
    </dgm:pt>
    <dgm:pt modelId="{7DFAB800-EBA6-415C-8C39-7853C2F38E5B}" type="pres">
      <dgm:prSet presAssocID="{CF5ACF17-B52A-40E5-BED5-67A9161157D4}" presName="hierChild4" presStyleCnt="0"/>
      <dgm:spPr/>
    </dgm:pt>
    <dgm:pt modelId="{1781C7F7-9BCF-4E03-A552-2B36BFF5AB56}" type="pres">
      <dgm:prSet presAssocID="{CF5ACF17-B52A-40E5-BED5-67A9161157D4}" presName="hierChild5" presStyleCnt="0"/>
      <dgm:spPr/>
    </dgm:pt>
    <dgm:pt modelId="{DAFE87BD-256C-4D0E-89A2-BA407DE79791}" type="pres">
      <dgm:prSet presAssocID="{F7B633DF-9A9D-4E54-9F3B-6AD20CADAA62}" presName="hierChild5" presStyleCnt="0"/>
      <dgm:spPr/>
    </dgm:pt>
    <dgm:pt modelId="{FFF97B00-2B91-4FCC-B478-B4D59949180E}" type="pres">
      <dgm:prSet presAssocID="{BED025B3-DF06-4124-9907-8D505A95C3C5}" presName="hierChild5" presStyleCnt="0"/>
      <dgm:spPr/>
    </dgm:pt>
    <dgm:pt modelId="{B1E5E328-76BA-4B94-9B72-09A690E55F83}" type="pres">
      <dgm:prSet presAssocID="{7180BB64-1334-4228-98CA-332437D5926F}" presName="hierChild3" presStyleCnt="0"/>
      <dgm:spPr/>
    </dgm:pt>
  </dgm:ptLst>
  <dgm:cxnLst>
    <dgm:cxn modelId="{AE684D00-41E7-4F53-AD50-29ABFDAFAC12}" type="presOf" srcId="{58CF24BE-B36B-4443-BC3A-23D0D7CAE6AE}" destId="{A406D705-7B5E-4A27-B678-DFCDBA1B3819}" srcOrd="0" destOrd="0" presId="urn:microsoft.com/office/officeart/2009/3/layout/HorizontalOrganizationChart"/>
    <dgm:cxn modelId="{E6CFBB03-04ED-4B6A-98AE-0B5C67871CC2}" type="presOf" srcId="{3DED8EF4-F941-4002-AB80-10178D68146E}" destId="{7B3DF731-2506-4159-B224-684C71C8106F}" srcOrd="0" destOrd="0" presId="urn:microsoft.com/office/officeart/2009/3/layout/HorizontalOrganizationChart"/>
    <dgm:cxn modelId="{2D487F09-A71D-4400-A36A-C0FCA937A168}" type="presOf" srcId="{F7B633DF-9A9D-4E54-9F3B-6AD20CADAA62}" destId="{11D0A3BE-1261-43B2-AB95-03F6902CD4B7}" srcOrd="0" destOrd="0" presId="urn:microsoft.com/office/officeart/2009/3/layout/HorizontalOrganizationChart"/>
    <dgm:cxn modelId="{C3E3B00E-7AB7-4A34-8C81-22FEABF6E10F}" type="presOf" srcId="{3F5AFA1E-BB03-4FC3-941E-4DC422F85A7B}" destId="{9D70EC53-3689-418C-800C-87387D107AD6}" srcOrd="0" destOrd="0" presId="urn:microsoft.com/office/officeart/2009/3/layout/HorizontalOrganizationChart"/>
    <dgm:cxn modelId="{9824C612-11BB-42EB-8016-95605164DF3F}" type="presOf" srcId="{BED025B3-DF06-4124-9907-8D505A95C3C5}" destId="{3A58AF9F-22B0-4347-90F7-407CBDD87E8E}" srcOrd="1" destOrd="0" presId="urn:microsoft.com/office/officeart/2009/3/layout/HorizontalOrganizationChart"/>
    <dgm:cxn modelId="{9B8F6E19-EA1D-47D8-AEE8-95443C7CA275}" type="presOf" srcId="{571A026A-094A-4460-A370-8717B3F9ECD8}" destId="{7C2A6C42-F6C9-4F26-8945-D3BCC64118FC}" srcOrd="0" destOrd="0" presId="urn:microsoft.com/office/officeart/2009/3/layout/HorizontalOrganizationChart"/>
    <dgm:cxn modelId="{7B3B5219-7551-42B8-834F-8E6DD8C73B5E}" type="presOf" srcId="{4A4E160E-E460-4C0B-ACF3-2DB411179CA6}" destId="{EFC631D4-613F-43B6-BDC8-E7511DE01F1E}" srcOrd="1" destOrd="0" presId="urn:microsoft.com/office/officeart/2009/3/layout/HorizontalOrganizationChart"/>
    <dgm:cxn modelId="{58A5901D-6177-401B-834F-11D3603CFC0A}" type="presOf" srcId="{BED025B3-DF06-4124-9907-8D505A95C3C5}" destId="{7B82E7D1-FEF1-4E74-9FD6-2ED2204F6873}" srcOrd="0" destOrd="0" presId="urn:microsoft.com/office/officeart/2009/3/layout/HorizontalOrganizationChart"/>
    <dgm:cxn modelId="{4B7B801E-5BBA-4E12-A9A1-07BF27B2BFD0}" type="presOf" srcId="{4A4E160E-E460-4C0B-ACF3-2DB411179CA6}" destId="{2BAE05E2-210B-43AB-8450-AA1B2799404E}" srcOrd="0" destOrd="0" presId="urn:microsoft.com/office/officeart/2009/3/layout/HorizontalOrganizationChart"/>
    <dgm:cxn modelId="{02A7ED20-4B6A-4D5C-BEBE-C6F7E31231EC}" srcId="{3DED8EF4-F941-4002-AB80-10178D68146E}" destId="{91F6B995-5A08-44DA-B7E2-E4B855E58143}" srcOrd="0" destOrd="0" parTransId="{D11595C9-3257-433C-B6BD-0C17E72FFF1F}" sibTransId="{06293390-EF8B-4FFD-B33B-D3FA1DC75AA2}"/>
    <dgm:cxn modelId="{F9992635-AF98-41B4-9F88-266ADC85CAC0}" type="presOf" srcId="{50F786E2-893C-45EB-99E8-F04C79863FA4}" destId="{1999712E-7731-47AF-BA82-531781DC3C47}" srcOrd="0" destOrd="0" presId="urn:microsoft.com/office/officeart/2009/3/layout/HorizontalOrganizationChart"/>
    <dgm:cxn modelId="{FC458938-E30A-414D-8C73-17D73A8164E3}" type="presOf" srcId="{E199128E-22D3-4952-A003-92B5901ECC72}" destId="{4DB2D006-35D5-4B3D-BB64-651391E603CC}" srcOrd="0" destOrd="0" presId="urn:microsoft.com/office/officeart/2009/3/layout/HorizontalOrganizationChart"/>
    <dgm:cxn modelId="{2ECDDD3C-7511-457D-8A88-978D5F71B427}" srcId="{F7B633DF-9A9D-4E54-9F3B-6AD20CADAA62}" destId="{44C92A24-B2F5-4EDF-AA6B-03D3CA13BCF2}" srcOrd="0" destOrd="0" parTransId="{DC445C7C-554F-4B59-9B06-83057F657665}" sibTransId="{7888C4B5-CD9E-47DC-9115-29CAF35576FB}"/>
    <dgm:cxn modelId="{38590A3E-0F70-416F-83AC-31021B4969F3}" srcId="{BED025B3-DF06-4124-9907-8D505A95C3C5}" destId="{F7B633DF-9A9D-4E54-9F3B-6AD20CADAA62}" srcOrd="1" destOrd="0" parTransId="{AEE32D91-04CB-443E-BC3A-AB8A7D3FEA67}" sibTransId="{18C87B10-6870-45E6-8FE7-E95A9E04B921}"/>
    <dgm:cxn modelId="{13091C6C-43C7-4237-8F5D-687E69A258C4}" type="presOf" srcId="{50F786E2-893C-45EB-99E8-F04C79863FA4}" destId="{1F526AFB-6F97-4F01-AA1A-D26710C15B67}" srcOrd="1" destOrd="0" presId="urn:microsoft.com/office/officeart/2009/3/layout/HorizontalOrganizationChart"/>
    <dgm:cxn modelId="{7A0AAB6D-9309-438F-9052-E1EEEEC42F5A}" type="presOf" srcId="{F7B633DF-9A9D-4E54-9F3B-6AD20CADAA62}" destId="{1ED8E562-F4C3-4CED-9E29-4150DEEB662B}" srcOrd="1" destOrd="0" presId="urn:microsoft.com/office/officeart/2009/3/layout/HorizontalOrganizationChart"/>
    <dgm:cxn modelId="{E4801671-8979-48FA-9575-2D0946A1F8FB}" srcId="{F7B633DF-9A9D-4E54-9F3B-6AD20CADAA62}" destId="{CF5ACF17-B52A-40E5-BED5-67A9161157D4}" srcOrd="1" destOrd="0" parTransId="{C8AB1D15-7D9D-4C23-B941-739012AB2A67}" sibTransId="{FFED5E2E-1ABE-4FCA-962C-799E511E9117}"/>
    <dgm:cxn modelId="{FC7F4172-9982-4EA1-A9E7-3B0BE9E3DDB3}" srcId="{7180BB64-1334-4228-98CA-332437D5926F}" destId="{E199128E-22D3-4952-A003-92B5901ECC72}" srcOrd="0" destOrd="0" parTransId="{3F5AFA1E-BB03-4FC3-941E-4DC422F85A7B}" sibTransId="{0A253D39-C109-4A9C-B0E3-6FAF1BD9CF9F}"/>
    <dgm:cxn modelId="{AE4DE054-1D02-4164-90C5-A964F0539B9A}" srcId="{82A1D905-8383-4187-9049-B13EE2C13C13}" destId="{7180BB64-1334-4228-98CA-332437D5926F}" srcOrd="0" destOrd="0" parTransId="{CAA67AFB-647F-43CA-B742-605F8A6CE650}" sibTransId="{07597320-60A9-4137-B853-D5283FA61FC3}"/>
    <dgm:cxn modelId="{2BAB1975-B072-4440-8C5A-3CA9038FA7FF}" type="presOf" srcId="{C8AB1D15-7D9D-4C23-B941-739012AB2A67}" destId="{3F90A262-09D4-4338-BD17-3C570860C6E6}" srcOrd="0" destOrd="0" presId="urn:microsoft.com/office/officeart/2009/3/layout/HorizontalOrganizationChart"/>
    <dgm:cxn modelId="{200FE277-D32B-4B50-B0AE-E20CE8BCC98E}" type="presOf" srcId="{E199128E-22D3-4952-A003-92B5901ECC72}" destId="{3E33481A-529B-4A02-9BB3-61F70F2F66FC}" srcOrd="1" destOrd="0" presId="urn:microsoft.com/office/officeart/2009/3/layout/HorizontalOrganizationChart"/>
    <dgm:cxn modelId="{4B83355A-B605-47F7-A4C7-9B9251AE29CA}" type="presOf" srcId="{44C92A24-B2F5-4EDF-AA6B-03D3CA13BCF2}" destId="{9FDABB36-9578-468D-A95D-DF20C2274DBE}" srcOrd="1" destOrd="0" presId="urn:microsoft.com/office/officeart/2009/3/layout/HorizontalOrganizationChart"/>
    <dgm:cxn modelId="{082E857C-804C-4485-AF11-72CF4E148B29}" type="presOf" srcId="{2257BD2D-69AF-434C-B119-6108318189BE}" destId="{6D84884E-D455-4E25-AE92-32C54A73B6C4}" srcOrd="0" destOrd="0" presId="urn:microsoft.com/office/officeart/2009/3/layout/HorizontalOrganizationChart"/>
    <dgm:cxn modelId="{DB9DFC96-4FC1-4091-B6F1-601211A46385}" type="presOf" srcId="{7180BB64-1334-4228-98CA-332437D5926F}" destId="{67B0A4C8-4927-4AEB-9598-C3DEED3CBF14}" srcOrd="0" destOrd="0" presId="urn:microsoft.com/office/officeart/2009/3/layout/HorizontalOrganizationChart"/>
    <dgm:cxn modelId="{B8BFA697-337A-4093-B99F-82B5FB515C35}" type="presOf" srcId="{44C92A24-B2F5-4EDF-AA6B-03D3CA13BCF2}" destId="{EDD3BD1E-794D-4952-9976-7D9E9E72800B}" srcOrd="0" destOrd="0" presId="urn:microsoft.com/office/officeart/2009/3/layout/HorizontalOrganizationChart"/>
    <dgm:cxn modelId="{DA4343A1-8695-4B8A-A84F-BD9432BE98C0}" type="presOf" srcId="{9ED23A8F-19DD-4894-8583-4857533EE2AF}" destId="{CB5C3AB9-B45E-4CE1-BD3B-3EE2D9691D7B}" srcOrd="1" destOrd="0" presId="urn:microsoft.com/office/officeart/2009/3/layout/HorizontalOrganizationChart"/>
    <dgm:cxn modelId="{D469AFA5-D65A-40E5-B72E-18D59F6B694D}" type="presOf" srcId="{34C8190C-26ED-4DFE-BC0D-F16B4A392147}" destId="{07B1C65B-0FB7-4087-AD05-B3B0E7ABD739}" srcOrd="0" destOrd="0" presId="urn:microsoft.com/office/officeart/2009/3/layout/HorizontalOrganizationChart"/>
    <dgm:cxn modelId="{B85A1FAC-C135-478C-9FD1-AA208499D829}" type="presOf" srcId="{D11595C9-3257-433C-B6BD-0C17E72FFF1F}" destId="{38B61E48-4877-4DA6-AA19-D37B9BADF93D}" srcOrd="0" destOrd="0" presId="urn:microsoft.com/office/officeart/2009/3/layout/HorizontalOrganizationChart"/>
    <dgm:cxn modelId="{269A91B2-778E-4F65-83D9-7D3816B0502B}" type="presOf" srcId="{CF5ACF17-B52A-40E5-BED5-67A9161157D4}" destId="{EE8DDD29-A3BE-47B8-8E7A-2CBC8F133CAD}" srcOrd="1" destOrd="0" presId="urn:microsoft.com/office/officeart/2009/3/layout/HorizontalOrganizationChart"/>
    <dgm:cxn modelId="{B95B8ABC-85F4-47B2-948E-FD9F3D71E45F}" srcId="{9ED23A8F-19DD-4894-8583-4857533EE2AF}" destId="{3DED8EF4-F941-4002-AB80-10178D68146E}" srcOrd="0" destOrd="0" parTransId="{DF55CDE1-7545-4F0E-B19E-CA6681094D6C}" sibTransId="{2466CD2D-77C5-4E45-A5DE-2039E9382EA7}"/>
    <dgm:cxn modelId="{B1FF3DC3-AF54-4D4B-AF22-17DDAD576754}" type="presOf" srcId="{91F6B995-5A08-44DA-B7E2-E4B855E58143}" destId="{3687D62C-E16B-4CE5-85E9-2156F49FB6CC}" srcOrd="0" destOrd="0" presId="urn:microsoft.com/office/officeart/2009/3/layout/HorizontalOrganizationChart"/>
    <dgm:cxn modelId="{80885BC8-8038-495B-B488-6DBD274D5AED}" srcId="{9ED23A8F-19DD-4894-8583-4857533EE2AF}" destId="{4A4E160E-E460-4C0B-ACF3-2DB411179CA6}" srcOrd="1" destOrd="0" parTransId="{2257BD2D-69AF-434C-B119-6108318189BE}" sibTransId="{96BD04DA-7922-495B-BC6B-1008306B1CFF}"/>
    <dgm:cxn modelId="{7E8DE8C8-E15A-4131-A015-7B020FCE4599}" srcId="{BED025B3-DF06-4124-9907-8D505A95C3C5}" destId="{9ED23A8F-19DD-4894-8583-4857533EE2AF}" srcOrd="0" destOrd="0" parTransId="{571A026A-094A-4460-A370-8717B3F9ECD8}" sibTransId="{92071CC6-9FDA-4827-B79E-710E06D471E5}"/>
    <dgm:cxn modelId="{850AF6D0-28C9-4F83-BB2C-2FC4B8AA47CF}" srcId="{3DED8EF4-F941-4002-AB80-10178D68146E}" destId="{50F786E2-893C-45EB-99E8-F04C79863FA4}" srcOrd="1" destOrd="0" parTransId="{58CF24BE-B36B-4443-BC3A-23D0D7CAE6AE}" sibTransId="{77DE98A8-4B47-457D-BFD0-494B113CE1A9}"/>
    <dgm:cxn modelId="{28DFCFD2-4AC0-4D51-ADA5-94C4549EE210}" type="presOf" srcId="{9ED23A8F-19DD-4894-8583-4857533EE2AF}" destId="{E9242FCB-FC82-4EAB-B919-2513C8A8B0F2}" srcOrd="0" destOrd="0" presId="urn:microsoft.com/office/officeart/2009/3/layout/HorizontalOrganizationChart"/>
    <dgm:cxn modelId="{14E678D7-C458-4AF8-AEC0-BD5DDBA6AAAE}" type="presOf" srcId="{91F6B995-5A08-44DA-B7E2-E4B855E58143}" destId="{77605F56-3564-497C-9C84-31F15230E5E8}" srcOrd="1" destOrd="0" presId="urn:microsoft.com/office/officeart/2009/3/layout/HorizontalOrganizationChart"/>
    <dgm:cxn modelId="{CF58A1DB-CBB2-4A00-8C80-8EDFFA9B3F04}" srcId="{7180BB64-1334-4228-98CA-332437D5926F}" destId="{BED025B3-DF06-4124-9907-8D505A95C3C5}" srcOrd="1" destOrd="0" parTransId="{34C8190C-26ED-4DFE-BC0D-F16B4A392147}" sibTransId="{B2374227-744B-491A-97E0-02E93DEF8296}"/>
    <dgm:cxn modelId="{5FECE7E0-29BD-4469-87F6-78B935B5F4D8}" type="presOf" srcId="{3DED8EF4-F941-4002-AB80-10178D68146E}" destId="{A91D9A47-0775-4E4B-AAAD-45039058A7CE}" srcOrd="1" destOrd="0" presId="urn:microsoft.com/office/officeart/2009/3/layout/HorizontalOrganizationChart"/>
    <dgm:cxn modelId="{B0FFD6ED-74DE-4993-B454-0CD6074A8E2F}" type="presOf" srcId="{7180BB64-1334-4228-98CA-332437D5926F}" destId="{BAB47866-ED91-46B6-8188-15C05FFF8447}" srcOrd="1" destOrd="0" presId="urn:microsoft.com/office/officeart/2009/3/layout/HorizontalOrganizationChart"/>
    <dgm:cxn modelId="{14C615EE-0778-422A-87AD-5D1514D950B5}" type="presOf" srcId="{DF55CDE1-7545-4F0E-B19E-CA6681094D6C}" destId="{1B5962B5-D8BF-41A1-A4A7-79716DA071CB}" srcOrd="0" destOrd="0" presId="urn:microsoft.com/office/officeart/2009/3/layout/HorizontalOrganizationChart"/>
    <dgm:cxn modelId="{94A727F1-5584-4C8D-90F4-002C010972ED}" type="presOf" srcId="{DC445C7C-554F-4B59-9B06-83057F657665}" destId="{BA2415B2-C9F8-4252-9856-939AE0D708D0}" srcOrd="0" destOrd="0" presId="urn:microsoft.com/office/officeart/2009/3/layout/HorizontalOrganizationChart"/>
    <dgm:cxn modelId="{8E3CBAF2-D3CC-42FC-A899-991C2750482B}" type="presOf" srcId="{82A1D905-8383-4187-9049-B13EE2C13C13}" destId="{E2C8582F-174F-4652-82BD-1C86E7861C6F}" srcOrd="0" destOrd="0" presId="urn:microsoft.com/office/officeart/2009/3/layout/HorizontalOrganizationChart"/>
    <dgm:cxn modelId="{9FC7AAF4-819F-42D1-A93B-29AAE08C3FCE}" type="presOf" srcId="{AEE32D91-04CB-443E-BC3A-AB8A7D3FEA67}" destId="{57356983-C4FE-4673-AD41-4D3CC0399098}" srcOrd="0" destOrd="0" presId="urn:microsoft.com/office/officeart/2009/3/layout/HorizontalOrganizationChart"/>
    <dgm:cxn modelId="{46C3DEFE-E853-4FE5-A858-F01979BE1509}" type="presOf" srcId="{CF5ACF17-B52A-40E5-BED5-67A9161157D4}" destId="{801C2F64-277C-40BB-8099-CBB240A938DD}" srcOrd="0" destOrd="0" presId="urn:microsoft.com/office/officeart/2009/3/layout/HorizontalOrganizationChart"/>
    <dgm:cxn modelId="{EC02D9C3-AE58-4F64-8166-7924F6C46ECC}" type="presParOf" srcId="{E2C8582F-174F-4652-82BD-1C86E7861C6F}" destId="{DF0612C8-9568-4693-A4AD-EF363E3F08DA}" srcOrd="0" destOrd="0" presId="urn:microsoft.com/office/officeart/2009/3/layout/HorizontalOrganizationChart"/>
    <dgm:cxn modelId="{83CC3404-5396-44D1-ACAD-1198304FFF96}" type="presParOf" srcId="{DF0612C8-9568-4693-A4AD-EF363E3F08DA}" destId="{4F1D12A7-66F6-425E-8750-4ACB4BCCE81A}" srcOrd="0" destOrd="0" presId="urn:microsoft.com/office/officeart/2009/3/layout/HorizontalOrganizationChart"/>
    <dgm:cxn modelId="{06CF6FBF-E5AE-4996-8F81-A1238153EE6F}" type="presParOf" srcId="{4F1D12A7-66F6-425E-8750-4ACB4BCCE81A}" destId="{67B0A4C8-4927-4AEB-9598-C3DEED3CBF14}" srcOrd="0" destOrd="0" presId="urn:microsoft.com/office/officeart/2009/3/layout/HorizontalOrganizationChart"/>
    <dgm:cxn modelId="{DA59A979-D219-4ABF-92CE-75FEF48FA632}" type="presParOf" srcId="{4F1D12A7-66F6-425E-8750-4ACB4BCCE81A}" destId="{BAB47866-ED91-46B6-8188-15C05FFF8447}" srcOrd="1" destOrd="0" presId="urn:microsoft.com/office/officeart/2009/3/layout/HorizontalOrganizationChart"/>
    <dgm:cxn modelId="{27DA21E2-A517-48A3-A068-58AE9226E80F}" type="presParOf" srcId="{DF0612C8-9568-4693-A4AD-EF363E3F08DA}" destId="{46D815E0-2EFD-44AD-BE29-1A74C08309D9}" srcOrd="1" destOrd="0" presId="urn:microsoft.com/office/officeart/2009/3/layout/HorizontalOrganizationChart"/>
    <dgm:cxn modelId="{70ACA3C1-F0C4-4FF1-8DEB-79923F4DECFA}" type="presParOf" srcId="{46D815E0-2EFD-44AD-BE29-1A74C08309D9}" destId="{9D70EC53-3689-418C-800C-87387D107AD6}" srcOrd="0" destOrd="0" presId="urn:microsoft.com/office/officeart/2009/3/layout/HorizontalOrganizationChart"/>
    <dgm:cxn modelId="{39B7AB39-E6CD-491D-85E4-D3D60D8150F8}" type="presParOf" srcId="{46D815E0-2EFD-44AD-BE29-1A74C08309D9}" destId="{0CC8BB16-CFB0-4DF4-8A3F-BF90C835D6BE}" srcOrd="1" destOrd="0" presId="urn:microsoft.com/office/officeart/2009/3/layout/HorizontalOrganizationChart"/>
    <dgm:cxn modelId="{3BFDF334-CF16-4F31-A642-E890AC7B05CE}" type="presParOf" srcId="{0CC8BB16-CFB0-4DF4-8A3F-BF90C835D6BE}" destId="{6996B96F-A1FC-479C-A02C-9A506EDD8458}" srcOrd="0" destOrd="0" presId="urn:microsoft.com/office/officeart/2009/3/layout/HorizontalOrganizationChart"/>
    <dgm:cxn modelId="{475EDC52-5796-49DE-B33F-825C4EE5E211}" type="presParOf" srcId="{6996B96F-A1FC-479C-A02C-9A506EDD8458}" destId="{4DB2D006-35D5-4B3D-BB64-651391E603CC}" srcOrd="0" destOrd="0" presId="urn:microsoft.com/office/officeart/2009/3/layout/HorizontalOrganizationChart"/>
    <dgm:cxn modelId="{355A0CFD-2572-4A74-ABC9-A9C2610DA979}" type="presParOf" srcId="{6996B96F-A1FC-479C-A02C-9A506EDD8458}" destId="{3E33481A-529B-4A02-9BB3-61F70F2F66FC}" srcOrd="1" destOrd="0" presId="urn:microsoft.com/office/officeart/2009/3/layout/HorizontalOrganizationChart"/>
    <dgm:cxn modelId="{0ED7C7C4-F24F-4100-83A2-76BD1DECDD7B}" type="presParOf" srcId="{0CC8BB16-CFB0-4DF4-8A3F-BF90C835D6BE}" destId="{F766BFBE-83E9-4509-ACA9-D70C324E918D}" srcOrd="1" destOrd="0" presId="urn:microsoft.com/office/officeart/2009/3/layout/HorizontalOrganizationChart"/>
    <dgm:cxn modelId="{44F2F5D4-B225-4972-B1AC-432A8518242A}" type="presParOf" srcId="{0CC8BB16-CFB0-4DF4-8A3F-BF90C835D6BE}" destId="{EE7963AF-FD1D-42E2-A5DF-D1E0654D76E2}" srcOrd="2" destOrd="0" presId="urn:microsoft.com/office/officeart/2009/3/layout/HorizontalOrganizationChart"/>
    <dgm:cxn modelId="{E64190D8-0224-4939-A993-70758B74A3EE}" type="presParOf" srcId="{46D815E0-2EFD-44AD-BE29-1A74C08309D9}" destId="{07B1C65B-0FB7-4087-AD05-B3B0E7ABD739}" srcOrd="2" destOrd="0" presId="urn:microsoft.com/office/officeart/2009/3/layout/HorizontalOrganizationChart"/>
    <dgm:cxn modelId="{344FEAFC-6B87-4F44-947A-1D94A3C9A797}" type="presParOf" srcId="{46D815E0-2EFD-44AD-BE29-1A74C08309D9}" destId="{97C0C74B-AC9F-4558-B586-A1FC707FAD73}" srcOrd="3" destOrd="0" presId="urn:microsoft.com/office/officeart/2009/3/layout/HorizontalOrganizationChart"/>
    <dgm:cxn modelId="{72D25E35-0E3E-4710-86C7-C3BF9ABDB15B}" type="presParOf" srcId="{97C0C74B-AC9F-4558-B586-A1FC707FAD73}" destId="{6511CCCD-E827-4F74-BF6D-E821063418C6}" srcOrd="0" destOrd="0" presId="urn:microsoft.com/office/officeart/2009/3/layout/HorizontalOrganizationChart"/>
    <dgm:cxn modelId="{D74E45E8-1DA4-4CE3-8A3E-A21DE3F176B5}" type="presParOf" srcId="{6511CCCD-E827-4F74-BF6D-E821063418C6}" destId="{7B82E7D1-FEF1-4E74-9FD6-2ED2204F6873}" srcOrd="0" destOrd="0" presId="urn:microsoft.com/office/officeart/2009/3/layout/HorizontalOrganizationChart"/>
    <dgm:cxn modelId="{84B2EFAC-D286-44EF-98BE-5FA1D1F584F4}" type="presParOf" srcId="{6511CCCD-E827-4F74-BF6D-E821063418C6}" destId="{3A58AF9F-22B0-4347-90F7-407CBDD87E8E}" srcOrd="1" destOrd="0" presId="urn:microsoft.com/office/officeart/2009/3/layout/HorizontalOrganizationChart"/>
    <dgm:cxn modelId="{1DE723CB-0857-4CFB-8A8A-19EFC166D1F4}" type="presParOf" srcId="{97C0C74B-AC9F-4558-B586-A1FC707FAD73}" destId="{80E304A5-6BD7-487D-B60A-B02D10B8A991}" srcOrd="1" destOrd="0" presId="urn:microsoft.com/office/officeart/2009/3/layout/HorizontalOrganizationChart"/>
    <dgm:cxn modelId="{561E0B84-CD9C-4581-8B41-3A7EE19CAA27}" type="presParOf" srcId="{80E304A5-6BD7-487D-B60A-B02D10B8A991}" destId="{7C2A6C42-F6C9-4F26-8945-D3BCC64118FC}" srcOrd="0" destOrd="0" presId="urn:microsoft.com/office/officeart/2009/3/layout/HorizontalOrganizationChart"/>
    <dgm:cxn modelId="{35C22F80-5C4F-41F1-819A-79783660041A}" type="presParOf" srcId="{80E304A5-6BD7-487D-B60A-B02D10B8A991}" destId="{D5155E59-675E-4D70-8D1C-D69854D1DD39}" srcOrd="1" destOrd="0" presId="urn:microsoft.com/office/officeart/2009/3/layout/HorizontalOrganizationChart"/>
    <dgm:cxn modelId="{BA387A34-89B7-4C20-9784-0FCF4C099EDD}" type="presParOf" srcId="{D5155E59-675E-4D70-8D1C-D69854D1DD39}" destId="{6A3D01F9-3BCD-41CD-8C3F-9F3C9591DD0A}" srcOrd="0" destOrd="0" presId="urn:microsoft.com/office/officeart/2009/3/layout/HorizontalOrganizationChart"/>
    <dgm:cxn modelId="{7BEE3867-4E3D-4C82-A348-F406C0345167}" type="presParOf" srcId="{6A3D01F9-3BCD-41CD-8C3F-9F3C9591DD0A}" destId="{E9242FCB-FC82-4EAB-B919-2513C8A8B0F2}" srcOrd="0" destOrd="0" presId="urn:microsoft.com/office/officeart/2009/3/layout/HorizontalOrganizationChart"/>
    <dgm:cxn modelId="{AB79ABDE-65EB-4707-B4C9-A2E959743BD6}" type="presParOf" srcId="{6A3D01F9-3BCD-41CD-8C3F-9F3C9591DD0A}" destId="{CB5C3AB9-B45E-4CE1-BD3B-3EE2D9691D7B}" srcOrd="1" destOrd="0" presId="urn:microsoft.com/office/officeart/2009/3/layout/HorizontalOrganizationChart"/>
    <dgm:cxn modelId="{D909657B-2DC8-4906-95F4-5BF46B166F3E}" type="presParOf" srcId="{D5155E59-675E-4D70-8D1C-D69854D1DD39}" destId="{87BC9384-192B-4788-862A-1A948CFB8DEB}" srcOrd="1" destOrd="0" presId="urn:microsoft.com/office/officeart/2009/3/layout/HorizontalOrganizationChart"/>
    <dgm:cxn modelId="{DFC2A6F5-900A-4728-A07A-3F08CC024591}" type="presParOf" srcId="{87BC9384-192B-4788-862A-1A948CFB8DEB}" destId="{1B5962B5-D8BF-41A1-A4A7-79716DA071CB}" srcOrd="0" destOrd="0" presId="urn:microsoft.com/office/officeart/2009/3/layout/HorizontalOrganizationChart"/>
    <dgm:cxn modelId="{43D894E2-7B73-450F-9C77-43BD8A7B8C1A}" type="presParOf" srcId="{87BC9384-192B-4788-862A-1A948CFB8DEB}" destId="{902A0480-5D47-4EDA-9FD1-7C4177296940}" srcOrd="1" destOrd="0" presId="urn:microsoft.com/office/officeart/2009/3/layout/HorizontalOrganizationChart"/>
    <dgm:cxn modelId="{8F147D43-8C87-47E0-A7C8-33B04713E076}" type="presParOf" srcId="{902A0480-5D47-4EDA-9FD1-7C4177296940}" destId="{02F1A96F-4EA1-4488-8F81-3F5C0CD565EE}" srcOrd="0" destOrd="0" presId="urn:microsoft.com/office/officeart/2009/3/layout/HorizontalOrganizationChart"/>
    <dgm:cxn modelId="{4F3809CB-9DCA-4F27-B856-89314BA06D13}" type="presParOf" srcId="{02F1A96F-4EA1-4488-8F81-3F5C0CD565EE}" destId="{7B3DF731-2506-4159-B224-684C71C8106F}" srcOrd="0" destOrd="0" presId="urn:microsoft.com/office/officeart/2009/3/layout/HorizontalOrganizationChart"/>
    <dgm:cxn modelId="{5F2597A3-39E7-46BA-BBF2-1DE2C639D512}" type="presParOf" srcId="{02F1A96F-4EA1-4488-8F81-3F5C0CD565EE}" destId="{A91D9A47-0775-4E4B-AAAD-45039058A7CE}" srcOrd="1" destOrd="0" presId="urn:microsoft.com/office/officeart/2009/3/layout/HorizontalOrganizationChart"/>
    <dgm:cxn modelId="{369B1D16-1B43-4586-8357-B7ECB8562ECB}" type="presParOf" srcId="{902A0480-5D47-4EDA-9FD1-7C4177296940}" destId="{05A736B1-0E7D-49B3-BB2E-EF898D14C542}" srcOrd="1" destOrd="0" presId="urn:microsoft.com/office/officeart/2009/3/layout/HorizontalOrganizationChart"/>
    <dgm:cxn modelId="{F8D9ECFC-7963-4E87-B84B-B9B349C7E13A}" type="presParOf" srcId="{05A736B1-0E7D-49B3-BB2E-EF898D14C542}" destId="{38B61E48-4877-4DA6-AA19-D37B9BADF93D}" srcOrd="0" destOrd="0" presId="urn:microsoft.com/office/officeart/2009/3/layout/HorizontalOrganizationChart"/>
    <dgm:cxn modelId="{E3D577B7-78F8-4B95-A8E5-E4F842FE3310}" type="presParOf" srcId="{05A736B1-0E7D-49B3-BB2E-EF898D14C542}" destId="{A5C3C388-0E1E-430B-8D9C-20C3185517C6}" srcOrd="1" destOrd="0" presId="urn:microsoft.com/office/officeart/2009/3/layout/HorizontalOrganizationChart"/>
    <dgm:cxn modelId="{43E46C0A-41F6-440D-9A17-C577602D897B}" type="presParOf" srcId="{A5C3C388-0E1E-430B-8D9C-20C3185517C6}" destId="{4A0275E5-862E-4C95-B519-ABD6B7B4EB02}" srcOrd="0" destOrd="0" presId="urn:microsoft.com/office/officeart/2009/3/layout/HorizontalOrganizationChart"/>
    <dgm:cxn modelId="{ADFF0290-CFBB-4A5B-83DB-4B435A6BECE2}" type="presParOf" srcId="{4A0275E5-862E-4C95-B519-ABD6B7B4EB02}" destId="{3687D62C-E16B-4CE5-85E9-2156F49FB6CC}" srcOrd="0" destOrd="0" presId="urn:microsoft.com/office/officeart/2009/3/layout/HorizontalOrganizationChart"/>
    <dgm:cxn modelId="{4A69E4CD-2298-498F-A847-7968DA4D3ABB}" type="presParOf" srcId="{4A0275E5-862E-4C95-B519-ABD6B7B4EB02}" destId="{77605F56-3564-497C-9C84-31F15230E5E8}" srcOrd="1" destOrd="0" presId="urn:microsoft.com/office/officeart/2009/3/layout/HorizontalOrganizationChart"/>
    <dgm:cxn modelId="{F6A8F4F2-5134-4729-BCAE-29673B6D5C3D}" type="presParOf" srcId="{A5C3C388-0E1E-430B-8D9C-20C3185517C6}" destId="{FAB0A1CF-9372-443D-810A-2105D8D406E4}" srcOrd="1" destOrd="0" presId="urn:microsoft.com/office/officeart/2009/3/layout/HorizontalOrganizationChart"/>
    <dgm:cxn modelId="{DB481E8D-4B43-40C9-8898-F062F7D4DBD1}" type="presParOf" srcId="{A5C3C388-0E1E-430B-8D9C-20C3185517C6}" destId="{835BB6D9-2E2D-4907-A8E0-26079C61ED41}" srcOrd="2" destOrd="0" presId="urn:microsoft.com/office/officeart/2009/3/layout/HorizontalOrganizationChart"/>
    <dgm:cxn modelId="{95C64076-EA5B-4414-8C08-CC39C47839A7}" type="presParOf" srcId="{05A736B1-0E7D-49B3-BB2E-EF898D14C542}" destId="{A406D705-7B5E-4A27-B678-DFCDBA1B3819}" srcOrd="2" destOrd="0" presId="urn:microsoft.com/office/officeart/2009/3/layout/HorizontalOrganizationChart"/>
    <dgm:cxn modelId="{EAC8C49B-15CC-48C0-A888-6EFBC378C5F7}" type="presParOf" srcId="{05A736B1-0E7D-49B3-BB2E-EF898D14C542}" destId="{9EFCD27D-7F62-40CA-A981-5750C9EB7087}" srcOrd="3" destOrd="0" presId="urn:microsoft.com/office/officeart/2009/3/layout/HorizontalOrganizationChart"/>
    <dgm:cxn modelId="{841D6BA2-145C-4C9C-A1B0-C3113E932688}" type="presParOf" srcId="{9EFCD27D-7F62-40CA-A981-5750C9EB7087}" destId="{75F58D51-9454-49D9-AFC4-0A5C51CBB495}" srcOrd="0" destOrd="0" presId="urn:microsoft.com/office/officeart/2009/3/layout/HorizontalOrganizationChart"/>
    <dgm:cxn modelId="{BC44EB84-7DEC-4E58-B8E4-4F7745727431}" type="presParOf" srcId="{75F58D51-9454-49D9-AFC4-0A5C51CBB495}" destId="{1999712E-7731-47AF-BA82-531781DC3C47}" srcOrd="0" destOrd="0" presId="urn:microsoft.com/office/officeart/2009/3/layout/HorizontalOrganizationChart"/>
    <dgm:cxn modelId="{2882A04B-82EB-4285-9259-21494AB64DBB}" type="presParOf" srcId="{75F58D51-9454-49D9-AFC4-0A5C51CBB495}" destId="{1F526AFB-6F97-4F01-AA1A-D26710C15B67}" srcOrd="1" destOrd="0" presId="urn:microsoft.com/office/officeart/2009/3/layout/HorizontalOrganizationChart"/>
    <dgm:cxn modelId="{F8F2D2F3-37D5-4AE8-8AA6-005FFC153408}" type="presParOf" srcId="{9EFCD27D-7F62-40CA-A981-5750C9EB7087}" destId="{30B0C967-0AE0-42C3-9317-3C98350DD642}" srcOrd="1" destOrd="0" presId="urn:microsoft.com/office/officeart/2009/3/layout/HorizontalOrganizationChart"/>
    <dgm:cxn modelId="{C6B21238-ED44-415B-9780-966E9BEDBE09}" type="presParOf" srcId="{9EFCD27D-7F62-40CA-A981-5750C9EB7087}" destId="{DED06D93-8205-4C31-9BE5-B7460F508CD2}" srcOrd="2" destOrd="0" presId="urn:microsoft.com/office/officeart/2009/3/layout/HorizontalOrganizationChart"/>
    <dgm:cxn modelId="{7DAD87AC-DDF5-41FD-99E1-640E465BDBDA}" type="presParOf" srcId="{902A0480-5D47-4EDA-9FD1-7C4177296940}" destId="{4F013B25-37F3-40C4-85A6-C66ECA52707C}" srcOrd="2" destOrd="0" presId="urn:microsoft.com/office/officeart/2009/3/layout/HorizontalOrganizationChart"/>
    <dgm:cxn modelId="{B49336E4-E1A6-4F62-9241-4FD9BC6E0D9C}" type="presParOf" srcId="{87BC9384-192B-4788-862A-1A948CFB8DEB}" destId="{6D84884E-D455-4E25-AE92-32C54A73B6C4}" srcOrd="2" destOrd="0" presId="urn:microsoft.com/office/officeart/2009/3/layout/HorizontalOrganizationChart"/>
    <dgm:cxn modelId="{1BDE119B-F74D-4A92-91EC-7A59CCAA77A6}" type="presParOf" srcId="{87BC9384-192B-4788-862A-1A948CFB8DEB}" destId="{3E35E7BE-B20C-48B3-A133-16B79050B8B6}" srcOrd="3" destOrd="0" presId="urn:microsoft.com/office/officeart/2009/3/layout/HorizontalOrganizationChart"/>
    <dgm:cxn modelId="{9ED40ED2-686D-41A5-A0E7-3AABABFF98A0}" type="presParOf" srcId="{3E35E7BE-B20C-48B3-A133-16B79050B8B6}" destId="{CD7F01CD-AE4B-4B89-A9D3-6020B7050718}" srcOrd="0" destOrd="0" presId="urn:microsoft.com/office/officeart/2009/3/layout/HorizontalOrganizationChart"/>
    <dgm:cxn modelId="{9A5B5BC2-DB65-4A9B-8F6D-35AB1E3A39DB}" type="presParOf" srcId="{CD7F01CD-AE4B-4B89-A9D3-6020B7050718}" destId="{2BAE05E2-210B-43AB-8450-AA1B2799404E}" srcOrd="0" destOrd="0" presId="urn:microsoft.com/office/officeart/2009/3/layout/HorizontalOrganizationChart"/>
    <dgm:cxn modelId="{935E5563-A631-440F-99B3-7568AB023BC5}" type="presParOf" srcId="{CD7F01CD-AE4B-4B89-A9D3-6020B7050718}" destId="{EFC631D4-613F-43B6-BDC8-E7511DE01F1E}" srcOrd="1" destOrd="0" presId="urn:microsoft.com/office/officeart/2009/3/layout/HorizontalOrganizationChart"/>
    <dgm:cxn modelId="{C3576D50-DA41-4D07-AE47-94590801841F}" type="presParOf" srcId="{3E35E7BE-B20C-48B3-A133-16B79050B8B6}" destId="{165D6C25-218C-4AA1-8787-C610BCC92624}" srcOrd="1" destOrd="0" presId="urn:microsoft.com/office/officeart/2009/3/layout/HorizontalOrganizationChart"/>
    <dgm:cxn modelId="{BCB1B960-2A76-42C8-AEDF-57AA0AAAAC85}" type="presParOf" srcId="{3E35E7BE-B20C-48B3-A133-16B79050B8B6}" destId="{1CAE0199-BA48-4211-9DEE-FFB89C1F7BDC}" srcOrd="2" destOrd="0" presId="urn:microsoft.com/office/officeart/2009/3/layout/HorizontalOrganizationChart"/>
    <dgm:cxn modelId="{955646A3-10F6-455B-AC30-F7A6F98ABB08}" type="presParOf" srcId="{D5155E59-675E-4D70-8D1C-D69854D1DD39}" destId="{8B7ECB15-B5AB-4899-BE1E-9A2DB9FBCFE1}" srcOrd="2" destOrd="0" presId="urn:microsoft.com/office/officeart/2009/3/layout/HorizontalOrganizationChart"/>
    <dgm:cxn modelId="{D9DD92E9-8414-4F02-B124-2815F4BA70F1}" type="presParOf" srcId="{80E304A5-6BD7-487D-B60A-B02D10B8A991}" destId="{57356983-C4FE-4673-AD41-4D3CC0399098}" srcOrd="2" destOrd="0" presId="urn:microsoft.com/office/officeart/2009/3/layout/HorizontalOrganizationChart"/>
    <dgm:cxn modelId="{AF3F756B-03C8-46F1-B0F7-27AC9C836B7B}" type="presParOf" srcId="{80E304A5-6BD7-487D-B60A-B02D10B8A991}" destId="{274F0E75-936E-401D-B23D-DD2A03A3D58C}" srcOrd="3" destOrd="0" presId="urn:microsoft.com/office/officeart/2009/3/layout/HorizontalOrganizationChart"/>
    <dgm:cxn modelId="{0F2751CE-D8EB-4FC5-B54B-7D018F187ADA}" type="presParOf" srcId="{274F0E75-936E-401D-B23D-DD2A03A3D58C}" destId="{3CF55449-A051-4998-B4F6-59DC4C2FCEEE}" srcOrd="0" destOrd="0" presId="urn:microsoft.com/office/officeart/2009/3/layout/HorizontalOrganizationChart"/>
    <dgm:cxn modelId="{7DA61CC5-7187-4C5F-AAA2-AAA0E439237F}" type="presParOf" srcId="{3CF55449-A051-4998-B4F6-59DC4C2FCEEE}" destId="{11D0A3BE-1261-43B2-AB95-03F6902CD4B7}" srcOrd="0" destOrd="0" presId="urn:microsoft.com/office/officeart/2009/3/layout/HorizontalOrganizationChart"/>
    <dgm:cxn modelId="{253286EB-7103-45A4-984A-B2A62FE027E0}" type="presParOf" srcId="{3CF55449-A051-4998-B4F6-59DC4C2FCEEE}" destId="{1ED8E562-F4C3-4CED-9E29-4150DEEB662B}" srcOrd="1" destOrd="0" presId="urn:microsoft.com/office/officeart/2009/3/layout/HorizontalOrganizationChart"/>
    <dgm:cxn modelId="{6105000A-9F9D-4D06-9D00-67C62AC6F468}" type="presParOf" srcId="{274F0E75-936E-401D-B23D-DD2A03A3D58C}" destId="{C131C455-4C3A-4BBD-AD61-81B27DF12408}" srcOrd="1" destOrd="0" presId="urn:microsoft.com/office/officeart/2009/3/layout/HorizontalOrganizationChart"/>
    <dgm:cxn modelId="{7EBCE7D3-B092-4C0C-8567-BC437B13CDCC}" type="presParOf" srcId="{C131C455-4C3A-4BBD-AD61-81B27DF12408}" destId="{BA2415B2-C9F8-4252-9856-939AE0D708D0}" srcOrd="0" destOrd="0" presId="urn:microsoft.com/office/officeart/2009/3/layout/HorizontalOrganizationChart"/>
    <dgm:cxn modelId="{FCEFB36C-B0E2-413D-941D-378C3EE8832D}" type="presParOf" srcId="{C131C455-4C3A-4BBD-AD61-81B27DF12408}" destId="{420F5CA5-05EF-4349-AB25-E07046B90D1C}" srcOrd="1" destOrd="0" presId="urn:microsoft.com/office/officeart/2009/3/layout/HorizontalOrganizationChart"/>
    <dgm:cxn modelId="{663182F6-2AD4-432A-A0A7-5EFA994BC33D}" type="presParOf" srcId="{420F5CA5-05EF-4349-AB25-E07046B90D1C}" destId="{6C87B977-1936-4A99-811D-5710D8FD73E2}" srcOrd="0" destOrd="0" presId="urn:microsoft.com/office/officeart/2009/3/layout/HorizontalOrganizationChart"/>
    <dgm:cxn modelId="{0657D6B7-E6D5-42FE-A95C-928E3CCFA253}" type="presParOf" srcId="{6C87B977-1936-4A99-811D-5710D8FD73E2}" destId="{EDD3BD1E-794D-4952-9976-7D9E9E72800B}" srcOrd="0" destOrd="0" presId="urn:microsoft.com/office/officeart/2009/3/layout/HorizontalOrganizationChart"/>
    <dgm:cxn modelId="{91D74CC2-DAA2-42FC-BDF4-F5CEA84E449F}" type="presParOf" srcId="{6C87B977-1936-4A99-811D-5710D8FD73E2}" destId="{9FDABB36-9578-468D-A95D-DF20C2274DBE}" srcOrd="1" destOrd="0" presId="urn:microsoft.com/office/officeart/2009/3/layout/HorizontalOrganizationChart"/>
    <dgm:cxn modelId="{F0F86FFA-ECC4-4C1B-B836-7F44FD2A6CB7}" type="presParOf" srcId="{420F5CA5-05EF-4349-AB25-E07046B90D1C}" destId="{F1D4B580-1BAD-4005-9CE6-8CA2A007D72B}" srcOrd="1" destOrd="0" presId="urn:microsoft.com/office/officeart/2009/3/layout/HorizontalOrganizationChart"/>
    <dgm:cxn modelId="{32037ACA-2B11-4DDB-82D1-24AA9E3D8B91}" type="presParOf" srcId="{420F5CA5-05EF-4349-AB25-E07046B90D1C}" destId="{5952B579-F5D5-4696-A86F-5EE5D7162667}" srcOrd="2" destOrd="0" presId="urn:microsoft.com/office/officeart/2009/3/layout/HorizontalOrganizationChart"/>
    <dgm:cxn modelId="{79266955-67BE-46E0-8DFC-DF45D51C615C}" type="presParOf" srcId="{C131C455-4C3A-4BBD-AD61-81B27DF12408}" destId="{3F90A262-09D4-4338-BD17-3C570860C6E6}" srcOrd="2" destOrd="0" presId="urn:microsoft.com/office/officeart/2009/3/layout/HorizontalOrganizationChart"/>
    <dgm:cxn modelId="{EAABF523-D5EE-4AE6-A1ED-24B9066DDC7C}" type="presParOf" srcId="{C131C455-4C3A-4BBD-AD61-81B27DF12408}" destId="{41B36F07-9637-4562-ADB7-7A5F8F40FB0D}" srcOrd="3" destOrd="0" presId="urn:microsoft.com/office/officeart/2009/3/layout/HorizontalOrganizationChart"/>
    <dgm:cxn modelId="{B067DD5F-8546-4375-9309-ECDC0B7A2BA5}" type="presParOf" srcId="{41B36F07-9637-4562-ADB7-7A5F8F40FB0D}" destId="{3CB70DC5-1456-4EDB-9951-6815CA1D51B7}" srcOrd="0" destOrd="0" presId="urn:microsoft.com/office/officeart/2009/3/layout/HorizontalOrganizationChart"/>
    <dgm:cxn modelId="{06DD2E15-1BD9-4E0B-83F9-9CE45C043275}" type="presParOf" srcId="{3CB70DC5-1456-4EDB-9951-6815CA1D51B7}" destId="{801C2F64-277C-40BB-8099-CBB240A938DD}" srcOrd="0" destOrd="0" presId="urn:microsoft.com/office/officeart/2009/3/layout/HorizontalOrganizationChart"/>
    <dgm:cxn modelId="{88EF2EB1-7B9A-416D-B06F-DF91D54B6EF7}" type="presParOf" srcId="{3CB70DC5-1456-4EDB-9951-6815CA1D51B7}" destId="{EE8DDD29-A3BE-47B8-8E7A-2CBC8F133CAD}" srcOrd="1" destOrd="0" presId="urn:microsoft.com/office/officeart/2009/3/layout/HorizontalOrganizationChart"/>
    <dgm:cxn modelId="{51BF75F3-DF5A-4C91-9C3D-D7510382B2D2}" type="presParOf" srcId="{41B36F07-9637-4562-ADB7-7A5F8F40FB0D}" destId="{7DFAB800-EBA6-415C-8C39-7853C2F38E5B}" srcOrd="1" destOrd="0" presId="urn:microsoft.com/office/officeart/2009/3/layout/HorizontalOrganizationChart"/>
    <dgm:cxn modelId="{9774A3D5-9E8D-401B-9FBB-109F556DCB44}" type="presParOf" srcId="{41B36F07-9637-4562-ADB7-7A5F8F40FB0D}" destId="{1781C7F7-9BCF-4E03-A552-2B36BFF5AB56}" srcOrd="2" destOrd="0" presId="urn:microsoft.com/office/officeart/2009/3/layout/HorizontalOrganizationChart"/>
    <dgm:cxn modelId="{809D3D92-9229-42D7-9975-319721157A03}" type="presParOf" srcId="{274F0E75-936E-401D-B23D-DD2A03A3D58C}" destId="{DAFE87BD-256C-4D0E-89A2-BA407DE79791}" srcOrd="2" destOrd="0" presId="urn:microsoft.com/office/officeart/2009/3/layout/HorizontalOrganizationChart"/>
    <dgm:cxn modelId="{D9890152-8BF8-4267-87E6-44575B957C2B}" type="presParOf" srcId="{97C0C74B-AC9F-4558-B586-A1FC707FAD73}" destId="{FFF97B00-2B91-4FCC-B478-B4D59949180E}" srcOrd="2" destOrd="0" presId="urn:microsoft.com/office/officeart/2009/3/layout/HorizontalOrganizationChart"/>
    <dgm:cxn modelId="{2DE11C1F-AC8B-4FE4-8F2F-76C1FA413F4D}" type="presParOf" srcId="{DF0612C8-9568-4693-A4AD-EF363E3F08DA}" destId="{B1E5E328-76BA-4B94-9B72-09A690E55F83}" srcOrd="2" destOrd="0" presId="urn:microsoft.com/office/officeart/2009/3/layout/HorizontalOrganization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F90A262-09D4-4338-BD17-3C570860C6E6}">
      <dsp:nvSpPr>
        <dsp:cNvPr id="0" name=""/>
        <dsp:cNvSpPr/>
      </dsp:nvSpPr>
      <dsp:spPr>
        <a:xfrm>
          <a:off x="5570679" y="4004456"/>
          <a:ext cx="321649" cy="345772"/>
        </a:xfrm>
        <a:custGeom>
          <a:avLst/>
          <a:gdLst/>
          <a:ahLst/>
          <a:cxnLst/>
          <a:rect l="0" t="0" r="0" b="0"/>
          <a:pathLst>
            <a:path>
              <a:moveTo>
                <a:pt x="0" y="0"/>
              </a:moveTo>
              <a:lnTo>
                <a:pt x="160824" y="0"/>
              </a:lnTo>
              <a:lnTo>
                <a:pt x="160824" y="345772"/>
              </a:lnTo>
              <a:lnTo>
                <a:pt x="321649" y="345772"/>
              </a:lnTo>
            </a:path>
          </a:pathLst>
        </a:custGeom>
        <a:noFill/>
        <a:ln w="19050" cap="flat" cmpd="sng" algn="ctr">
          <a:solidFill>
            <a:srgbClr val="A7882A"/>
          </a:solidFill>
          <a:prstDash val="solid"/>
          <a:miter lim="800000"/>
        </a:ln>
        <a:effectLst/>
      </dsp:spPr>
      <dsp:style>
        <a:lnRef idx="2">
          <a:scrgbClr r="0" g="0" b="0"/>
        </a:lnRef>
        <a:fillRef idx="0">
          <a:scrgbClr r="0" g="0" b="0"/>
        </a:fillRef>
        <a:effectRef idx="0">
          <a:scrgbClr r="0" g="0" b="0"/>
        </a:effectRef>
        <a:fontRef idx="minor"/>
      </dsp:style>
    </dsp:sp>
    <dsp:sp modelId="{BA2415B2-C9F8-4252-9856-939AE0D708D0}">
      <dsp:nvSpPr>
        <dsp:cNvPr id="0" name=""/>
        <dsp:cNvSpPr/>
      </dsp:nvSpPr>
      <dsp:spPr>
        <a:xfrm>
          <a:off x="5570679" y="3658684"/>
          <a:ext cx="321649" cy="345772"/>
        </a:xfrm>
        <a:custGeom>
          <a:avLst/>
          <a:gdLst/>
          <a:ahLst/>
          <a:cxnLst/>
          <a:rect l="0" t="0" r="0" b="0"/>
          <a:pathLst>
            <a:path>
              <a:moveTo>
                <a:pt x="0" y="345772"/>
              </a:moveTo>
              <a:lnTo>
                <a:pt x="160824" y="345772"/>
              </a:lnTo>
              <a:lnTo>
                <a:pt x="160824" y="0"/>
              </a:lnTo>
              <a:lnTo>
                <a:pt x="321649" y="0"/>
              </a:lnTo>
            </a:path>
          </a:pathLst>
        </a:custGeom>
        <a:noFill/>
        <a:ln w="19050" cap="flat" cmpd="sng" algn="ctr">
          <a:solidFill>
            <a:srgbClr val="A7882A"/>
          </a:solidFill>
          <a:prstDash val="solid"/>
          <a:miter lim="800000"/>
        </a:ln>
        <a:effectLst/>
      </dsp:spPr>
      <dsp:style>
        <a:lnRef idx="2">
          <a:scrgbClr r="0" g="0" b="0"/>
        </a:lnRef>
        <a:fillRef idx="0">
          <a:scrgbClr r="0" g="0" b="0"/>
        </a:fillRef>
        <a:effectRef idx="0">
          <a:scrgbClr r="0" g="0" b="0"/>
        </a:effectRef>
        <a:fontRef idx="minor"/>
      </dsp:style>
    </dsp:sp>
    <dsp:sp modelId="{57356983-C4FE-4673-AD41-4D3CC0399098}">
      <dsp:nvSpPr>
        <dsp:cNvPr id="0" name=""/>
        <dsp:cNvSpPr/>
      </dsp:nvSpPr>
      <dsp:spPr>
        <a:xfrm>
          <a:off x="3640785" y="3312911"/>
          <a:ext cx="321649" cy="691545"/>
        </a:xfrm>
        <a:custGeom>
          <a:avLst/>
          <a:gdLst/>
          <a:ahLst/>
          <a:cxnLst/>
          <a:rect l="0" t="0" r="0" b="0"/>
          <a:pathLst>
            <a:path>
              <a:moveTo>
                <a:pt x="0" y="0"/>
              </a:moveTo>
              <a:lnTo>
                <a:pt x="160824" y="0"/>
              </a:lnTo>
              <a:lnTo>
                <a:pt x="160824" y="691545"/>
              </a:lnTo>
              <a:lnTo>
                <a:pt x="321649" y="691545"/>
              </a:lnTo>
            </a:path>
          </a:pathLst>
        </a:custGeom>
        <a:noFill/>
        <a:ln w="19050" cap="flat" cmpd="sng" algn="ctr">
          <a:solidFill>
            <a:srgbClr val="A7882A"/>
          </a:solidFill>
          <a:prstDash val="solid"/>
          <a:miter lim="800000"/>
        </a:ln>
        <a:effectLst/>
      </dsp:spPr>
      <dsp:style>
        <a:lnRef idx="2">
          <a:scrgbClr r="0" g="0" b="0"/>
        </a:lnRef>
        <a:fillRef idx="0">
          <a:scrgbClr r="0" g="0" b="0"/>
        </a:fillRef>
        <a:effectRef idx="0">
          <a:scrgbClr r="0" g="0" b="0"/>
        </a:effectRef>
        <a:fontRef idx="minor"/>
      </dsp:style>
    </dsp:sp>
    <dsp:sp modelId="{6D84884E-D455-4E25-AE92-32C54A73B6C4}">
      <dsp:nvSpPr>
        <dsp:cNvPr id="0" name=""/>
        <dsp:cNvSpPr/>
      </dsp:nvSpPr>
      <dsp:spPr>
        <a:xfrm>
          <a:off x="5570679" y="2621365"/>
          <a:ext cx="321649" cy="345772"/>
        </a:xfrm>
        <a:custGeom>
          <a:avLst/>
          <a:gdLst/>
          <a:ahLst/>
          <a:cxnLst/>
          <a:rect l="0" t="0" r="0" b="0"/>
          <a:pathLst>
            <a:path>
              <a:moveTo>
                <a:pt x="0" y="0"/>
              </a:moveTo>
              <a:lnTo>
                <a:pt x="160824" y="0"/>
              </a:lnTo>
              <a:lnTo>
                <a:pt x="160824" y="345772"/>
              </a:lnTo>
              <a:lnTo>
                <a:pt x="321649" y="345772"/>
              </a:lnTo>
            </a:path>
          </a:pathLst>
        </a:custGeom>
        <a:noFill/>
        <a:ln w="19050" cap="flat" cmpd="sng" algn="ctr">
          <a:solidFill>
            <a:srgbClr val="A7882A"/>
          </a:solidFill>
          <a:prstDash val="solid"/>
          <a:miter lim="800000"/>
        </a:ln>
        <a:effectLst/>
      </dsp:spPr>
      <dsp:style>
        <a:lnRef idx="2">
          <a:scrgbClr r="0" g="0" b="0"/>
        </a:lnRef>
        <a:fillRef idx="0">
          <a:scrgbClr r="0" g="0" b="0"/>
        </a:fillRef>
        <a:effectRef idx="0">
          <a:scrgbClr r="0" g="0" b="0"/>
        </a:effectRef>
        <a:fontRef idx="minor"/>
      </dsp:style>
    </dsp:sp>
    <dsp:sp modelId="{A406D705-7B5E-4A27-B678-DFCDBA1B3819}">
      <dsp:nvSpPr>
        <dsp:cNvPr id="0" name=""/>
        <dsp:cNvSpPr/>
      </dsp:nvSpPr>
      <dsp:spPr>
        <a:xfrm>
          <a:off x="7500573" y="2275593"/>
          <a:ext cx="234971" cy="345772"/>
        </a:xfrm>
        <a:custGeom>
          <a:avLst/>
          <a:gdLst/>
          <a:ahLst/>
          <a:cxnLst/>
          <a:rect l="0" t="0" r="0" b="0"/>
          <a:pathLst>
            <a:path>
              <a:moveTo>
                <a:pt x="0" y="0"/>
              </a:moveTo>
              <a:lnTo>
                <a:pt x="74147" y="0"/>
              </a:lnTo>
              <a:lnTo>
                <a:pt x="74147" y="345772"/>
              </a:lnTo>
              <a:lnTo>
                <a:pt x="234971" y="345772"/>
              </a:lnTo>
            </a:path>
          </a:pathLst>
        </a:custGeom>
        <a:noFill/>
        <a:ln w="19050" cap="flat" cmpd="sng" algn="ctr">
          <a:solidFill>
            <a:srgbClr val="A7882A"/>
          </a:solidFill>
          <a:prstDash val="solid"/>
          <a:miter lim="800000"/>
        </a:ln>
        <a:effectLst/>
      </dsp:spPr>
      <dsp:style>
        <a:lnRef idx="2">
          <a:scrgbClr r="0" g="0" b="0"/>
        </a:lnRef>
        <a:fillRef idx="0">
          <a:scrgbClr r="0" g="0" b="0"/>
        </a:fillRef>
        <a:effectRef idx="0">
          <a:scrgbClr r="0" g="0" b="0"/>
        </a:effectRef>
        <a:fontRef idx="minor"/>
      </dsp:style>
    </dsp:sp>
    <dsp:sp modelId="{38B61E48-4877-4DA6-AA19-D37B9BADF93D}">
      <dsp:nvSpPr>
        <dsp:cNvPr id="0" name=""/>
        <dsp:cNvSpPr/>
      </dsp:nvSpPr>
      <dsp:spPr>
        <a:xfrm>
          <a:off x="7500573" y="1929820"/>
          <a:ext cx="234971" cy="345772"/>
        </a:xfrm>
        <a:custGeom>
          <a:avLst/>
          <a:gdLst/>
          <a:ahLst/>
          <a:cxnLst/>
          <a:rect l="0" t="0" r="0" b="0"/>
          <a:pathLst>
            <a:path>
              <a:moveTo>
                <a:pt x="0" y="345772"/>
              </a:moveTo>
              <a:lnTo>
                <a:pt x="74147" y="345772"/>
              </a:lnTo>
              <a:lnTo>
                <a:pt x="74147" y="0"/>
              </a:lnTo>
              <a:lnTo>
                <a:pt x="234971" y="0"/>
              </a:lnTo>
            </a:path>
          </a:pathLst>
        </a:custGeom>
        <a:noFill/>
        <a:ln w="19050" cap="flat" cmpd="sng" algn="ctr">
          <a:solidFill>
            <a:srgbClr val="A7882A"/>
          </a:solidFill>
          <a:prstDash val="solid"/>
          <a:miter lim="800000"/>
        </a:ln>
        <a:effectLst/>
      </dsp:spPr>
      <dsp:style>
        <a:lnRef idx="2">
          <a:scrgbClr r="0" g="0" b="0"/>
        </a:lnRef>
        <a:fillRef idx="0">
          <a:scrgbClr r="0" g="0" b="0"/>
        </a:fillRef>
        <a:effectRef idx="0">
          <a:scrgbClr r="0" g="0" b="0"/>
        </a:effectRef>
        <a:fontRef idx="minor"/>
      </dsp:style>
    </dsp:sp>
    <dsp:sp modelId="{1B5962B5-D8BF-41A1-A4A7-79716DA071CB}">
      <dsp:nvSpPr>
        <dsp:cNvPr id="0" name=""/>
        <dsp:cNvSpPr/>
      </dsp:nvSpPr>
      <dsp:spPr>
        <a:xfrm>
          <a:off x="5570679" y="2275593"/>
          <a:ext cx="321649" cy="345772"/>
        </a:xfrm>
        <a:custGeom>
          <a:avLst/>
          <a:gdLst/>
          <a:ahLst/>
          <a:cxnLst/>
          <a:rect l="0" t="0" r="0" b="0"/>
          <a:pathLst>
            <a:path>
              <a:moveTo>
                <a:pt x="0" y="345772"/>
              </a:moveTo>
              <a:lnTo>
                <a:pt x="160824" y="345772"/>
              </a:lnTo>
              <a:lnTo>
                <a:pt x="160824" y="0"/>
              </a:lnTo>
              <a:lnTo>
                <a:pt x="321649" y="0"/>
              </a:lnTo>
            </a:path>
          </a:pathLst>
        </a:custGeom>
        <a:noFill/>
        <a:ln w="19050" cap="flat" cmpd="sng" algn="ctr">
          <a:solidFill>
            <a:srgbClr val="A7882A"/>
          </a:solidFill>
          <a:prstDash val="solid"/>
          <a:miter lim="800000"/>
        </a:ln>
        <a:effectLst/>
      </dsp:spPr>
      <dsp:style>
        <a:lnRef idx="2">
          <a:scrgbClr r="0" g="0" b="0"/>
        </a:lnRef>
        <a:fillRef idx="0">
          <a:scrgbClr r="0" g="0" b="0"/>
        </a:fillRef>
        <a:effectRef idx="0">
          <a:scrgbClr r="0" g="0" b="0"/>
        </a:effectRef>
        <a:fontRef idx="minor"/>
      </dsp:style>
    </dsp:sp>
    <dsp:sp modelId="{7C2A6C42-F6C9-4F26-8945-D3BCC64118FC}">
      <dsp:nvSpPr>
        <dsp:cNvPr id="0" name=""/>
        <dsp:cNvSpPr/>
      </dsp:nvSpPr>
      <dsp:spPr>
        <a:xfrm>
          <a:off x="3640785" y="2621365"/>
          <a:ext cx="321649" cy="691545"/>
        </a:xfrm>
        <a:custGeom>
          <a:avLst/>
          <a:gdLst/>
          <a:ahLst/>
          <a:cxnLst/>
          <a:rect l="0" t="0" r="0" b="0"/>
          <a:pathLst>
            <a:path>
              <a:moveTo>
                <a:pt x="0" y="691545"/>
              </a:moveTo>
              <a:lnTo>
                <a:pt x="160824" y="691545"/>
              </a:lnTo>
              <a:lnTo>
                <a:pt x="160824" y="0"/>
              </a:lnTo>
              <a:lnTo>
                <a:pt x="321649" y="0"/>
              </a:lnTo>
            </a:path>
          </a:pathLst>
        </a:custGeom>
        <a:noFill/>
        <a:ln w="19050" cap="flat" cmpd="sng" algn="ctr">
          <a:solidFill>
            <a:srgbClr val="A7882A"/>
          </a:solidFill>
          <a:prstDash val="solid"/>
          <a:miter lim="800000"/>
        </a:ln>
        <a:effectLst/>
      </dsp:spPr>
      <dsp:style>
        <a:lnRef idx="2">
          <a:scrgbClr r="0" g="0" b="0"/>
        </a:lnRef>
        <a:fillRef idx="0">
          <a:scrgbClr r="0" g="0" b="0"/>
        </a:fillRef>
        <a:effectRef idx="0">
          <a:scrgbClr r="0" g="0" b="0"/>
        </a:effectRef>
        <a:fontRef idx="minor"/>
      </dsp:style>
    </dsp:sp>
    <dsp:sp modelId="{07B1C65B-0FB7-4087-AD05-B3B0E7ABD739}">
      <dsp:nvSpPr>
        <dsp:cNvPr id="0" name=""/>
        <dsp:cNvSpPr/>
      </dsp:nvSpPr>
      <dsp:spPr>
        <a:xfrm>
          <a:off x="1710890" y="2967138"/>
          <a:ext cx="321649" cy="345772"/>
        </a:xfrm>
        <a:custGeom>
          <a:avLst/>
          <a:gdLst/>
          <a:ahLst/>
          <a:cxnLst/>
          <a:rect l="0" t="0" r="0" b="0"/>
          <a:pathLst>
            <a:path>
              <a:moveTo>
                <a:pt x="0" y="0"/>
              </a:moveTo>
              <a:lnTo>
                <a:pt x="160824" y="0"/>
              </a:lnTo>
              <a:lnTo>
                <a:pt x="160824" y="345772"/>
              </a:lnTo>
              <a:lnTo>
                <a:pt x="321649" y="345772"/>
              </a:lnTo>
            </a:path>
          </a:pathLst>
        </a:custGeom>
        <a:noFill/>
        <a:ln w="19050" cap="flat" cmpd="sng" algn="ctr">
          <a:solidFill>
            <a:srgbClr val="A7882A"/>
          </a:solidFill>
          <a:prstDash val="solid"/>
          <a:miter lim="800000"/>
        </a:ln>
        <a:effectLst/>
      </dsp:spPr>
      <dsp:style>
        <a:lnRef idx="2">
          <a:scrgbClr r="0" g="0" b="0"/>
        </a:lnRef>
        <a:fillRef idx="0">
          <a:scrgbClr r="0" g="0" b="0"/>
        </a:fillRef>
        <a:effectRef idx="0">
          <a:scrgbClr r="0" g="0" b="0"/>
        </a:effectRef>
        <a:fontRef idx="minor"/>
      </dsp:style>
    </dsp:sp>
    <dsp:sp modelId="{9D70EC53-3689-418C-800C-87387D107AD6}">
      <dsp:nvSpPr>
        <dsp:cNvPr id="0" name=""/>
        <dsp:cNvSpPr/>
      </dsp:nvSpPr>
      <dsp:spPr>
        <a:xfrm>
          <a:off x="1710890" y="2621365"/>
          <a:ext cx="321649" cy="345772"/>
        </a:xfrm>
        <a:custGeom>
          <a:avLst/>
          <a:gdLst/>
          <a:ahLst/>
          <a:cxnLst/>
          <a:rect l="0" t="0" r="0" b="0"/>
          <a:pathLst>
            <a:path>
              <a:moveTo>
                <a:pt x="0" y="345772"/>
              </a:moveTo>
              <a:lnTo>
                <a:pt x="160824" y="345772"/>
              </a:lnTo>
              <a:lnTo>
                <a:pt x="160824" y="0"/>
              </a:lnTo>
              <a:lnTo>
                <a:pt x="321649" y="0"/>
              </a:lnTo>
            </a:path>
          </a:pathLst>
        </a:custGeom>
        <a:noFill/>
        <a:ln w="19050" cap="flat" cmpd="sng" algn="ctr">
          <a:solidFill>
            <a:srgbClr val="A7882A"/>
          </a:solidFill>
          <a:prstDash val="solid"/>
          <a:miter lim="800000"/>
        </a:ln>
        <a:effectLst/>
      </dsp:spPr>
      <dsp:style>
        <a:lnRef idx="2">
          <a:scrgbClr r="0" g="0" b="0"/>
        </a:lnRef>
        <a:fillRef idx="0">
          <a:scrgbClr r="0" g="0" b="0"/>
        </a:fillRef>
        <a:effectRef idx="0">
          <a:scrgbClr r="0" g="0" b="0"/>
        </a:effectRef>
        <a:fontRef idx="minor"/>
      </dsp:style>
    </dsp:sp>
    <dsp:sp modelId="{67B0A4C8-4927-4AEB-9598-C3DEED3CBF14}">
      <dsp:nvSpPr>
        <dsp:cNvPr id="0" name=""/>
        <dsp:cNvSpPr/>
      </dsp:nvSpPr>
      <dsp:spPr>
        <a:xfrm>
          <a:off x="102645" y="2721881"/>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u="none" strike="noStrike" kern="1200" dirty="0">
              <a:effectLst/>
            </a:rPr>
            <a:t>New construction or major renovation?</a:t>
          </a:r>
          <a:endParaRPr lang="en-US" sz="1300" kern="1200" dirty="0"/>
        </a:p>
      </dsp:txBody>
      <dsp:txXfrm>
        <a:off x="102645" y="2721881"/>
        <a:ext cx="1608245" cy="490514"/>
      </dsp:txXfrm>
    </dsp:sp>
    <dsp:sp modelId="{4DB2D006-35D5-4B3D-BB64-651391E603CC}">
      <dsp:nvSpPr>
        <dsp:cNvPr id="0" name=""/>
        <dsp:cNvSpPr/>
      </dsp:nvSpPr>
      <dsp:spPr>
        <a:xfrm>
          <a:off x="2032539" y="2376108"/>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b="1" kern="1200" dirty="0"/>
            <a:t>Tier 1</a:t>
          </a:r>
        </a:p>
      </dsp:txBody>
      <dsp:txXfrm>
        <a:off x="2032539" y="2376108"/>
        <a:ext cx="1608245" cy="490514"/>
      </dsp:txXfrm>
    </dsp:sp>
    <dsp:sp modelId="{7B82E7D1-FEF1-4E74-9FD6-2ED2204F6873}">
      <dsp:nvSpPr>
        <dsp:cNvPr id="0" name=""/>
        <dsp:cNvSpPr/>
      </dsp:nvSpPr>
      <dsp:spPr>
        <a:xfrm>
          <a:off x="2032539" y="3067653"/>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u="none" strike="noStrike" kern="1200" dirty="0">
              <a:effectLst/>
            </a:rPr>
            <a:t>Upgrade or new energy consuming </a:t>
          </a:r>
          <a:r>
            <a:rPr lang="en-US" sz="1300" u="none" strike="noStrike" kern="1200" dirty="0" err="1">
              <a:effectLst/>
            </a:rPr>
            <a:t>MEP</a:t>
          </a:r>
          <a:r>
            <a:rPr lang="en-US" sz="1300" u="none" strike="noStrike" kern="1200" dirty="0">
              <a:effectLst/>
            </a:rPr>
            <a:t>?</a:t>
          </a:r>
          <a:endParaRPr lang="en-US" sz="1300" kern="1200" dirty="0"/>
        </a:p>
      </dsp:txBody>
      <dsp:txXfrm>
        <a:off x="2032539" y="3067653"/>
        <a:ext cx="1608245" cy="490514"/>
      </dsp:txXfrm>
    </dsp:sp>
    <dsp:sp modelId="{E9242FCB-FC82-4EAB-B919-2513C8A8B0F2}">
      <dsp:nvSpPr>
        <dsp:cNvPr id="0" name=""/>
        <dsp:cNvSpPr/>
      </dsp:nvSpPr>
      <dsp:spPr>
        <a:xfrm>
          <a:off x="3962434" y="2376108"/>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kern="1200" dirty="0"/>
            <a:t>Additional scope?</a:t>
          </a:r>
        </a:p>
      </dsp:txBody>
      <dsp:txXfrm>
        <a:off x="3962434" y="2376108"/>
        <a:ext cx="1608245" cy="490514"/>
      </dsp:txXfrm>
    </dsp:sp>
    <dsp:sp modelId="{7B3DF731-2506-4159-B224-684C71C8106F}">
      <dsp:nvSpPr>
        <dsp:cNvPr id="0" name=""/>
        <dsp:cNvSpPr/>
      </dsp:nvSpPr>
      <dsp:spPr>
        <a:xfrm>
          <a:off x="5892328" y="2030335"/>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b="0" kern="1200" dirty="0"/>
            <a:t>Eligible for certification?</a:t>
          </a:r>
        </a:p>
      </dsp:txBody>
      <dsp:txXfrm>
        <a:off x="5892328" y="2030335"/>
        <a:ext cx="1608245" cy="490514"/>
      </dsp:txXfrm>
    </dsp:sp>
    <dsp:sp modelId="{3687D62C-E16B-4CE5-85E9-2156F49FB6CC}">
      <dsp:nvSpPr>
        <dsp:cNvPr id="0" name=""/>
        <dsp:cNvSpPr/>
      </dsp:nvSpPr>
      <dsp:spPr>
        <a:xfrm>
          <a:off x="7735545" y="1684563"/>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b="1" kern="1200" dirty="0"/>
            <a:t>Tier 2a</a:t>
          </a:r>
        </a:p>
      </dsp:txBody>
      <dsp:txXfrm>
        <a:off x="7735545" y="1684563"/>
        <a:ext cx="1608245" cy="490514"/>
      </dsp:txXfrm>
    </dsp:sp>
    <dsp:sp modelId="{1999712E-7731-47AF-BA82-531781DC3C47}">
      <dsp:nvSpPr>
        <dsp:cNvPr id="0" name=""/>
        <dsp:cNvSpPr/>
      </dsp:nvSpPr>
      <dsp:spPr>
        <a:xfrm>
          <a:off x="7735545" y="2376108"/>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b="1" kern="1200" dirty="0"/>
            <a:t>Tier 2b</a:t>
          </a:r>
        </a:p>
      </dsp:txBody>
      <dsp:txXfrm>
        <a:off x="7735545" y="2376108"/>
        <a:ext cx="1608245" cy="490514"/>
      </dsp:txXfrm>
    </dsp:sp>
    <dsp:sp modelId="{2BAE05E2-210B-43AB-8450-AA1B2799404E}">
      <dsp:nvSpPr>
        <dsp:cNvPr id="0" name=""/>
        <dsp:cNvSpPr/>
      </dsp:nvSpPr>
      <dsp:spPr>
        <a:xfrm>
          <a:off x="5892328" y="2721881"/>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b="1" kern="1200" dirty="0"/>
            <a:t>Tier 3</a:t>
          </a:r>
        </a:p>
      </dsp:txBody>
      <dsp:txXfrm>
        <a:off x="5892328" y="2721881"/>
        <a:ext cx="1608245" cy="490514"/>
      </dsp:txXfrm>
    </dsp:sp>
    <dsp:sp modelId="{11D0A3BE-1261-43B2-AB95-03F6902CD4B7}">
      <dsp:nvSpPr>
        <dsp:cNvPr id="0" name=""/>
        <dsp:cNvSpPr/>
      </dsp:nvSpPr>
      <dsp:spPr>
        <a:xfrm>
          <a:off x="3962434" y="3759199"/>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u="none" strike="noStrike" kern="1200" dirty="0">
              <a:effectLst/>
              <a:latin typeface="+mn-lt"/>
              <a:ea typeface="+mn-ea"/>
              <a:cs typeface="+mn-cs"/>
            </a:rPr>
            <a:t>Opportunity for low carbon materials?</a:t>
          </a:r>
          <a:endParaRPr lang="en-US" sz="1300" kern="1200" dirty="0"/>
        </a:p>
      </dsp:txBody>
      <dsp:txXfrm>
        <a:off x="3962434" y="3759199"/>
        <a:ext cx="1608245" cy="490514"/>
      </dsp:txXfrm>
    </dsp:sp>
    <dsp:sp modelId="{EDD3BD1E-794D-4952-9976-7D9E9E72800B}">
      <dsp:nvSpPr>
        <dsp:cNvPr id="0" name=""/>
        <dsp:cNvSpPr/>
      </dsp:nvSpPr>
      <dsp:spPr>
        <a:xfrm>
          <a:off x="5892328" y="3413426"/>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b="1" kern="1200" dirty="0"/>
            <a:t>Tier 4</a:t>
          </a:r>
        </a:p>
      </dsp:txBody>
      <dsp:txXfrm>
        <a:off x="5892328" y="3413426"/>
        <a:ext cx="1608245" cy="490514"/>
      </dsp:txXfrm>
    </dsp:sp>
    <dsp:sp modelId="{801C2F64-277C-40BB-8099-CBB240A938DD}">
      <dsp:nvSpPr>
        <dsp:cNvPr id="0" name=""/>
        <dsp:cNvSpPr/>
      </dsp:nvSpPr>
      <dsp:spPr>
        <a:xfrm>
          <a:off x="5892328" y="4104972"/>
          <a:ext cx="1608245" cy="490514"/>
        </a:xfrm>
        <a:prstGeom prst="rect">
          <a:avLst/>
        </a:prstGeom>
        <a:solidFill>
          <a:schemeClr val="lt1">
            <a:hueOff val="0"/>
            <a:satOff val="0"/>
            <a:lumOff val="0"/>
            <a:alphaOff val="0"/>
          </a:schemeClr>
        </a:solidFill>
        <a:ln w="19050" cap="flat" cmpd="sng" algn="ctr">
          <a:solidFill>
            <a:srgbClr val="A7882A"/>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b="1" kern="1200" dirty="0"/>
            <a:t>GBS Not Applicable</a:t>
          </a:r>
        </a:p>
      </dsp:txBody>
      <dsp:txXfrm>
        <a:off x="5892328" y="4104972"/>
        <a:ext cx="1608245" cy="490514"/>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1574</xdr:rowOff>
    </xdr:from>
    <xdr:to>
      <xdr:col>1</xdr:col>
      <xdr:colOff>1466850</xdr:colOff>
      <xdr:row>16</xdr:row>
      <xdr:rowOff>1866</xdr:rowOff>
    </xdr:to>
    <xdr:sp macro="" textlink="">
      <xdr:nvSpPr>
        <xdr:cNvPr id="23" name="Freeform: Shape 45">
          <a:extLst>
            <a:ext uri="{FF2B5EF4-FFF2-40B4-BE49-F238E27FC236}">
              <a16:creationId xmlns:a16="http://schemas.microsoft.com/office/drawing/2014/main" id="{138488DC-E838-498A-9388-82A6B020D698}"/>
            </a:ext>
          </a:extLst>
        </xdr:cNvPr>
        <xdr:cNvSpPr/>
      </xdr:nvSpPr>
      <xdr:spPr>
        <a:xfrm>
          <a:off x="266700" y="1820849"/>
          <a:ext cx="1466850" cy="600367"/>
        </a:xfrm>
        <a:custGeom>
          <a:avLst/>
          <a:gdLst>
            <a:gd name="connsiteX0" fmla="*/ 0 w 992187"/>
            <a:gd name="connsiteY0" fmla="*/ 49609 h 496093"/>
            <a:gd name="connsiteX1" fmla="*/ 49609 w 992187"/>
            <a:gd name="connsiteY1" fmla="*/ 0 h 496093"/>
            <a:gd name="connsiteX2" fmla="*/ 942578 w 992187"/>
            <a:gd name="connsiteY2" fmla="*/ 0 h 496093"/>
            <a:gd name="connsiteX3" fmla="*/ 992187 w 992187"/>
            <a:gd name="connsiteY3" fmla="*/ 49609 h 496093"/>
            <a:gd name="connsiteX4" fmla="*/ 992187 w 992187"/>
            <a:gd name="connsiteY4" fmla="*/ 446484 h 496093"/>
            <a:gd name="connsiteX5" fmla="*/ 942578 w 992187"/>
            <a:gd name="connsiteY5" fmla="*/ 496093 h 496093"/>
            <a:gd name="connsiteX6" fmla="*/ 49609 w 992187"/>
            <a:gd name="connsiteY6" fmla="*/ 496093 h 496093"/>
            <a:gd name="connsiteX7" fmla="*/ 0 w 992187"/>
            <a:gd name="connsiteY7" fmla="*/ 446484 h 496093"/>
            <a:gd name="connsiteX8" fmla="*/ 0 w 992187"/>
            <a:gd name="connsiteY8" fmla="*/ 49609 h 496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92187" h="496093">
              <a:moveTo>
                <a:pt x="0" y="49609"/>
              </a:moveTo>
              <a:cubicBezTo>
                <a:pt x="0" y="22211"/>
                <a:pt x="22211" y="0"/>
                <a:pt x="49609" y="0"/>
              </a:cubicBezTo>
              <a:lnTo>
                <a:pt x="942578" y="0"/>
              </a:lnTo>
              <a:cubicBezTo>
                <a:pt x="969976" y="0"/>
                <a:pt x="992187" y="22211"/>
                <a:pt x="992187" y="49609"/>
              </a:cubicBezTo>
              <a:lnTo>
                <a:pt x="992187" y="446484"/>
              </a:lnTo>
              <a:cubicBezTo>
                <a:pt x="992187" y="473882"/>
                <a:pt x="969976" y="496093"/>
                <a:pt x="942578" y="496093"/>
              </a:cubicBezTo>
              <a:lnTo>
                <a:pt x="49609" y="496093"/>
              </a:lnTo>
              <a:cubicBezTo>
                <a:pt x="22211" y="496093"/>
                <a:pt x="0" y="473882"/>
                <a:pt x="0" y="446484"/>
              </a:cubicBezTo>
              <a:lnTo>
                <a:pt x="0" y="49609"/>
              </a:lnTo>
              <a:close/>
            </a:path>
          </a:pathLst>
        </a:custGeom>
        <a:solidFill>
          <a:schemeClr val="tx1">
            <a:lumMod val="75000"/>
            <a:lumOff val="25000"/>
          </a:schemeClr>
        </a:solidFill>
      </xdr:spPr>
      <xdr:style>
        <a:lnRef idx="2">
          <a:schemeClr val="dk2">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2">
            <a:hueOff val="0"/>
            <a:satOff val="0"/>
            <a:lumOff val="0"/>
            <a:alphaOff val="0"/>
          </a:schemeClr>
        </a:fontRef>
      </xdr:style>
      <xdr:txBody>
        <a:bodyPr spcFirstLastPara="0" vert="horz" wrap="square" lIns="20880" tIns="20880" rIns="20880" bIns="20880" numCol="1" spcCol="1270" anchor="ctr" anchorCtr="0">
          <a:noAutofit/>
        </a:bodyPr>
        <a:lstStyle>
          <a:defPPr>
            <a:defRPr lang="en-US"/>
          </a:defPPr>
          <a:lvl1pPr marL="0" algn="l" defTabSz="457200" rtl="0" eaLnBrk="1" latinLnBrk="0" hangingPunct="1">
            <a:defRPr sz="1800" kern="1200">
              <a:solidFill>
                <a:schemeClr val="dk2">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2">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2">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2">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2">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2">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2">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2">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44500">
            <a:lnSpc>
              <a:spcPct val="90000"/>
            </a:lnSpc>
            <a:spcBef>
              <a:spcPct val="0"/>
            </a:spcBef>
            <a:spcAft>
              <a:spcPct val="35000"/>
            </a:spcAft>
            <a:buNone/>
          </a:pPr>
          <a:r>
            <a:rPr lang="en-US" sz="1000" b="1" kern="1200">
              <a:solidFill>
                <a:schemeClr val="bg1"/>
              </a:solidFill>
            </a:rPr>
            <a:t>Start</a:t>
          </a:r>
          <a:r>
            <a:rPr lang="en-US" sz="1000" b="1" kern="1200" baseline="0">
              <a:solidFill>
                <a:schemeClr val="bg1"/>
              </a:solidFill>
            </a:rPr>
            <a:t> here - </a:t>
          </a:r>
          <a:r>
            <a:rPr lang="en-US" sz="1000" kern="1200" baseline="0">
              <a:solidFill>
                <a:schemeClr val="bg1"/>
              </a:solidFill>
            </a:rPr>
            <a:t>M</a:t>
          </a:r>
          <a:r>
            <a:rPr lang="en-US" sz="1000" kern="1200">
              <a:solidFill>
                <a:schemeClr val="bg1"/>
              </a:solidFill>
            </a:rPr>
            <a:t>ake</a:t>
          </a:r>
          <a:r>
            <a:rPr lang="en-US" sz="1000" kern="1200" baseline="0">
              <a:solidFill>
                <a:schemeClr val="bg1"/>
              </a:solidFill>
            </a:rPr>
            <a:t> a copy of this workbook file and add it to </a:t>
          </a:r>
          <a:r>
            <a:rPr lang="en-US" sz="1000" kern="1200">
              <a:solidFill>
                <a:schemeClr val="bg1"/>
              </a:solidFill>
            </a:rPr>
            <a:t>project files </a:t>
          </a:r>
        </a:p>
      </xdr:txBody>
    </xdr:sp>
    <xdr:clientData/>
  </xdr:twoCellAnchor>
  <xdr:twoCellAnchor>
    <xdr:from>
      <xdr:col>1</xdr:col>
      <xdr:colOff>1697563</xdr:colOff>
      <xdr:row>13</xdr:row>
      <xdr:rowOff>1959</xdr:rowOff>
    </xdr:from>
    <xdr:to>
      <xdr:col>2</xdr:col>
      <xdr:colOff>986617</xdr:colOff>
      <xdr:row>18</xdr:row>
      <xdr:rowOff>65713</xdr:rowOff>
    </xdr:to>
    <xdr:sp macro="" textlink="">
      <xdr:nvSpPr>
        <xdr:cNvPr id="24" name="Freeform: Shape 46">
          <a:extLst>
            <a:ext uri="{FF2B5EF4-FFF2-40B4-BE49-F238E27FC236}">
              <a16:creationId xmlns:a16="http://schemas.microsoft.com/office/drawing/2014/main" id="{DDBD4839-6B67-436D-80B8-68A12815FE2E}"/>
            </a:ext>
          </a:extLst>
        </xdr:cNvPr>
        <xdr:cNvSpPr>
          <a:spLocks/>
        </xdr:cNvSpPr>
      </xdr:nvSpPr>
      <xdr:spPr>
        <a:xfrm>
          <a:off x="1964263" y="1821234"/>
          <a:ext cx="1289304" cy="1063879"/>
        </a:xfrm>
        <a:custGeom>
          <a:avLst/>
          <a:gdLst>
            <a:gd name="connsiteX0" fmla="*/ 0 w 992187"/>
            <a:gd name="connsiteY0" fmla="*/ 49609 h 496093"/>
            <a:gd name="connsiteX1" fmla="*/ 49609 w 992187"/>
            <a:gd name="connsiteY1" fmla="*/ 0 h 496093"/>
            <a:gd name="connsiteX2" fmla="*/ 942578 w 992187"/>
            <a:gd name="connsiteY2" fmla="*/ 0 h 496093"/>
            <a:gd name="connsiteX3" fmla="*/ 992187 w 992187"/>
            <a:gd name="connsiteY3" fmla="*/ 49609 h 496093"/>
            <a:gd name="connsiteX4" fmla="*/ 992187 w 992187"/>
            <a:gd name="connsiteY4" fmla="*/ 446484 h 496093"/>
            <a:gd name="connsiteX5" fmla="*/ 942578 w 992187"/>
            <a:gd name="connsiteY5" fmla="*/ 496093 h 496093"/>
            <a:gd name="connsiteX6" fmla="*/ 49609 w 992187"/>
            <a:gd name="connsiteY6" fmla="*/ 496093 h 496093"/>
            <a:gd name="connsiteX7" fmla="*/ 0 w 992187"/>
            <a:gd name="connsiteY7" fmla="*/ 446484 h 496093"/>
            <a:gd name="connsiteX8" fmla="*/ 0 w 992187"/>
            <a:gd name="connsiteY8" fmla="*/ 49609 h 496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92187" h="496093">
              <a:moveTo>
                <a:pt x="0" y="49609"/>
              </a:moveTo>
              <a:cubicBezTo>
                <a:pt x="0" y="22211"/>
                <a:pt x="22211" y="0"/>
                <a:pt x="49609" y="0"/>
              </a:cubicBezTo>
              <a:lnTo>
                <a:pt x="942578" y="0"/>
              </a:lnTo>
              <a:cubicBezTo>
                <a:pt x="969976" y="0"/>
                <a:pt x="992187" y="22211"/>
                <a:pt x="992187" y="49609"/>
              </a:cubicBezTo>
              <a:lnTo>
                <a:pt x="992187" y="446484"/>
              </a:lnTo>
              <a:cubicBezTo>
                <a:pt x="992187" y="473882"/>
                <a:pt x="969976" y="496093"/>
                <a:pt x="942578" y="496093"/>
              </a:cubicBezTo>
              <a:lnTo>
                <a:pt x="49609" y="496093"/>
              </a:lnTo>
              <a:cubicBezTo>
                <a:pt x="22211" y="496093"/>
                <a:pt x="0" y="473882"/>
                <a:pt x="0" y="446484"/>
              </a:cubicBezTo>
              <a:lnTo>
                <a:pt x="0" y="49609"/>
              </a:lnTo>
              <a:close/>
            </a:path>
          </a:pathLst>
        </a:custGeom>
        <a:solidFill>
          <a:srgbClr val="A7882A"/>
        </a:solidFill>
      </xdr:spPr>
      <xdr:style>
        <a:lnRef idx="2">
          <a:schemeClr val="dk2">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2">
            <a:hueOff val="0"/>
            <a:satOff val="0"/>
            <a:lumOff val="0"/>
            <a:alphaOff val="0"/>
          </a:schemeClr>
        </a:fontRef>
      </xdr:style>
      <xdr:txBody>
        <a:bodyPr spcFirstLastPara="0" vert="horz" wrap="square" lIns="20880" tIns="20880" rIns="20880" bIns="20880" numCol="1" spcCol="1270" anchor="ctr" anchorCtr="0">
          <a:noAutofit/>
        </a:bodyPr>
        <a:lstStyle>
          <a:defPPr>
            <a:defRPr lang="en-US"/>
          </a:defPPr>
          <a:lvl1pPr marL="0" algn="l" defTabSz="457200" rtl="0" eaLnBrk="1" latinLnBrk="0" hangingPunct="1">
            <a:defRPr sz="1800" kern="1200">
              <a:solidFill>
                <a:schemeClr val="dk2">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2">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2">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2">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2">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2">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2">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2">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44500" rtl="0" eaLnBrk="1" latinLnBrk="0" hangingPunct="1">
            <a:lnSpc>
              <a:spcPct val="90000"/>
            </a:lnSpc>
            <a:spcBef>
              <a:spcPct val="0"/>
            </a:spcBef>
            <a:spcAft>
              <a:spcPct val="35000"/>
            </a:spcAft>
            <a:buNone/>
          </a:pPr>
          <a:r>
            <a:rPr lang="en-US" sz="1000" kern="1200">
              <a:solidFill>
                <a:sysClr val="windowText" lastClr="000000"/>
              </a:solidFill>
              <a:latin typeface="+mn-lt"/>
              <a:ea typeface="+mn-ea"/>
              <a:cs typeface="+mn-cs"/>
            </a:rPr>
            <a:t>Answer the 'yes-no' questions in the </a:t>
          </a:r>
          <a:r>
            <a:rPr lang="en-US" sz="1000" b="1" kern="1200">
              <a:solidFill>
                <a:sysClr val="windowText" lastClr="000000"/>
              </a:solidFill>
              <a:latin typeface="+mn-lt"/>
              <a:ea typeface="+mn-ea"/>
              <a:cs typeface="+mn-cs"/>
            </a:rPr>
            <a:t>Step 1 </a:t>
          </a:r>
          <a:r>
            <a:rPr lang="en-US" sz="1000" kern="1200">
              <a:solidFill>
                <a:sysClr val="windowText" lastClr="000000"/>
              </a:solidFill>
              <a:latin typeface="+mn-lt"/>
              <a:ea typeface="+mn-ea"/>
              <a:cs typeface="+mn-cs"/>
            </a:rPr>
            <a:t>worksheet to confirm the GBS is applicable to the project.</a:t>
          </a:r>
        </a:p>
      </xdr:txBody>
    </xdr:sp>
    <xdr:clientData/>
  </xdr:twoCellAnchor>
  <xdr:twoCellAnchor>
    <xdr:from>
      <xdr:col>1</xdr:col>
      <xdr:colOff>1446737</xdr:colOff>
      <xdr:row>20</xdr:row>
      <xdr:rowOff>35128</xdr:rowOff>
    </xdr:from>
    <xdr:to>
      <xdr:col>2</xdr:col>
      <xdr:colOff>1229567</xdr:colOff>
      <xdr:row>25</xdr:row>
      <xdr:rowOff>132283</xdr:rowOff>
    </xdr:to>
    <xdr:sp macro="" textlink="">
      <xdr:nvSpPr>
        <xdr:cNvPr id="25" name="Flowchart: Decision 47">
          <a:extLst>
            <a:ext uri="{FF2B5EF4-FFF2-40B4-BE49-F238E27FC236}">
              <a16:creationId xmlns:a16="http://schemas.microsoft.com/office/drawing/2014/main" id="{824D935D-83C7-41B4-B257-934AFBD4535F}"/>
            </a:ext>
          </a:extLst>
        </xdr:cNvPr>
        <xdr:cNvSpPr>
          <a:spLocks/>
        </xdr:cNvSpPr>
      </xdr:nvSpPr>
      <xdr:spPr>
        <a:xfrm>
          <a:off x="1713437" y="3254578"/>
          <a:ext cx="1783080" cy="1097280"/>
        </a:xfrm>
        <a:prstGeom prst="flowChartDecision">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nchorCtr="1"/>
        <a:lstStyle/>
        <a:p>
          <a:pPr algn="l"/>
          <a:r>
            <a:rPr lang="en-US" sz="1050" b="1" kern="1200"/>
            <a:t>Applicable</a:t>
          </a:r>
          <a:r>
            <a:rPr lang="en-US" sz="1100" b="1" kern="1200"/>
            <a:t>?</a:t>
          </a:r>
        </a:p>
      </xdr:txBody>
    </xdr:sp>
    <xdr:clientData/>
  </xdr:twoCellAnchor>
  <xdr:twoCellAnchor>
    <xdr:from>
      <xdr:col>2</xdr:col>
      <xdr:colOff>1477234</xdr:colOff>
      <xdr:row>15</xdr:row>
      <xdr:rowOff>18531</xdr:rowOff>
    </xdr:from>
    <xdr:to>
      <xdr:col>2</xdr:col>
      <xdr:colOff>2764178</xdr:colOff>
      <xdr:row>20</xdr:row>
      <xdr:rowOff>75814</xdr:rowOff>
    </xdr:to>
    <xdr:sp macro="" textlink="">
      <xdr:nvSpPr>
        <xdr:cNvPr id="27" name="Freeform: Shape 49">
          <a:extLst>
            <a:ext uri="{FF2B5EF4-FFF2-40B4-BE49-F238E27FC236}">
              <a16:creationId xmlns:a16="http://schemas.microsoft.com/office/drawing/2014/main" id="{5FA9ED90-4A6C-4C8F-80B9-8A949450FBF3}"/>
            </a:ext>
          </a:extLst>
        </xdr:cNvPr>
        <xdr:cNvSpPr/>
      </xdr:nvSpPr>
      <xdr:spPr>
        <a:xfrm>
          <a:off x="3525109" y="2237856"/>
          <a:ext cx="1286944" cy="1057408"/>
        </a:xfrm>
        <a:custGeom>
          <a:avLst/>
          <a:gdLst>
            <a:gd name="connsiteX0" fmla="*/ 0 w 992187"/>
            <a:gd name="connsiteY0" fmla="*/ 49609 h 496093"/>
            <a:gd name="connsiteX1" fmla="*/ 49609 w 992187"/>
            <a:gd name="connsiteY1" fmla="*/ 0 h 496093"/>
            <a:gd name="connsiteX2" fmla="*/ 942578 w 992187"/>
            <a:gd name="connsiteY2" fmla="*/ 0 h 496093"/>
            <a:gd name="connsiteX3" fmla="*/ 992187 w 992187"/>
            <a:gd name="connsiteY3" fmla="*/ 49609 h 496093"/>
            <a:gd name="connsiteX4" fmla="*/ 992187 w 992187"/>
            <a:gd name="connsiteY4" fmla="*/ 446484 h 496093"/>
            <a:gd name="connsiteX5" fmla="*/ 942578 w 992187"/>
            <a:gd name="connsiteY5" fmla="*/ 496093 h 496093"/>
            <a:gd name="connsiteX6" fmla="*/ 49609 w 992187"/>
            <a:gd name="connsiteY6" fmla="*/ 496093 h 496093"/>
            <a:gd name="connsiteX7" fmla="*/ 0 w 992187"/>
            <a:gd name="connsiteY7" fmla="*/ 446484 h 496093"/>
            <a:gd name="connsiteX8" fmla="*/ 0 w 992187"/>
            <a:gd name="connsiteY8" fmla="*/ 49609 h 496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92187" h="496093">
              <a:moveTo>
                <a:pt x="0" y="49609"/>
              </a:moveTo>
              <a:cubicBezTo>
                <a:pt x="0" y="22211"/>
                <a:pt x="22211" y="0"/>
                <a:pt x="49609" y="0"/>
              </a:cubicBezTo>
              <a:lnTo>
                <a:pt x="942578" y="0"/>
              </a:lnTo>
              <a:cubicBezTo>
                <a:pt x="969976" y="0"/>
                <a:pt x="992187" y="22211"/>
                <a:pt x="992187" y="49609"/>
              </a:cubicBezTo>
              <a:lnTo>
                <a:pt x="992187" y="446484"/>
              </a:lnTo>
              <a:cubicBezTo>
                <a:pt x="992187" y="473882"/>
                <a:pt x="969976" y="496093"/>
                <a:pt x="942578" y="496093"/>
              </a:cubicBezTo>
              <a:lnTo>
                <a:pt x="49609" y="496093"/>
              </a:lnTo>
              <a:cubicBezTo>
                <a:pt x="22211" y="496093"/>
                <a:pt x="0" y="473882"/>
                <a:pt x="0" y="446484"/>
              </a:cubicBezTo>
              <a:lnTo>
                <a:pt x="0" y="49609"/>
              </a:lnTo>
              <a:close/>
            </a:path>
          </a:pathLst>
        </a:custGeom>
        <a:solidFill>
          <a:srgbClr val="A7882A"/>
        </a:solidFill>
      </xdr:spPr>
      <xdr:style>
        <a:lnRef idx="2">
          <a:schemeClr val="dk2">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2">
            <a:hueOff val="0"/>
            <a:satOff val="0"/>
            <a:lumOff val="0"/>
            <a:alphaOff val="0"/>
          </a:schemeClr>
        </a:fontRef>
      </xdr:style>
      <xdr:txBody>
        <a:bodyPr spcFirstLastPara="0" vert="horz" wrap="square" lIns="20880" tIns="20880" rIns="20880" bIns="20880" numCol="1" spcCol="1270" anchor="ctr" anchorCtr="0">
          <a:noAutofit/>
        </a:bodyPr>
        <a:lstStyle>
          <a:defPPr>
            <a:defRPr lang="en-US"/>
          </a:defPPr>
          <a:lvl1pPr marL="0" algn="l" defTabSz="457200" rtl="0" eaLnBrk="1" latinLnBrk="0" hangingPunct="1">
            <a:defRPr sz="1800" kern="1200">
              <a:solidFill>
                <a:schemeClr val="dk2">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2">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2">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2">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2">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2">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2">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2">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44500" rtl="0" eaLnBrk="1" latinLnBrk="0" hangingPunct="1">
            <a:lnSpc>
              <a:spcPct val="90000"/>
            </a:lnSpc>
            <a:spcBef>
              <a:spcPct val="0"/>
            </a:spcBef>
            <a:spcAft>
              <a:spcPct val="35000"/>
            </a:spcAft>
            <a:buNone/>
          </a:pPr>
          <a:r>
            <a:rPr lang="en-US" sz="1000" kern="1200">
              <a:solidFill>
                <a:sysClr val="windowText" lastClr="000000"/>
              </a:solidFill>
              <a:latin typeface="+mn-lt"/>
              <a:ea typeface="+mn-ea"/>
              <a:cs typeface="+mn-cs"/>
            </a:rPr>
            <a:t>Answer the 'yes-no' questions in the </a:t>
          </a:r>
          <a:r>
            <a:rPr lang="en-US" sz="1000" b="1" kern="1200">
              <a:solidFill>
                <a:sysClr val="windowText" lastClr="000000"/>
              </a:solidFill>
              <a:latin typeface="+mn-lt"/>
              <a:ea typeface="+mn-ea"/>
              <a:cs typeface="+mn-cs"/>
            </a:rPr>
            <a:t>Step 2</a:t>
          </a:r>
          <a:r>
            <a:rPr lang="en-US" sz="1000" kern="1200">
              <a:solidFill>
                <a:sysClr val="windowText" lastClr="000000"/>
              </a:solidFill>
              <a:latin typeface="+mn-lt"/>
              <a:ea typeface="+mn-ea"/>
              <a:cs typeface="+mn-cs"/>
            </a:rPr>
            <a:t> worksheet to confirm the GBS Tier applicable to the project.</a:t>
          </a:r>
        </a:p>
      </xdr:txBody>
    </xdr:sp>
    <xdr:clientData/>
  </xdr:twoCellAnchor>
  <xdr:twoCellAnchor>
    <xdr:from>
      <xdr:col>3</xdr:col>
      <xdr:colOff>169815</xdr:colOff>
      <xdr:row>13</xdr:row>
      <xdr:rowOff>0</xdr:rowOff>
    </xdr:from>
    <xdr:to>
      <xdr:col>3</xdr:col>
      <xdr:colOff>1750707</xdr:colOff>
      <xdr:row>17</xdr:row>
      <xdr:rowOff>2671</xdr:rowOff>
    </xdr:to>
    <xdr:sp macro="" textlink="">
      <xdr:nvSpPr>
        <xdr:cNvPr id="28" name="Freeform: Shape 50">
          <a:extLst>
            <a:ext uri="{FF2B5EF4-FFF2-40B4-BE49-F238E27FC236}">
              <a16:creationId xmlns:a16="http://schemas.microsoft.com/office/drawing/2014/main" id="{F13FE019-921A-4FB0-B5F8-13B73BC3C6E4}"/>
            </a:ext>
          </a:extLst>
        </xdr:cNvPr>
        <xdr:cNvSpPr/>
      </xdr:nvSpPr>
      <xdr:spPr>
        <a:xfrm>
          <a:off x="5094240" y="1819275"/>
          <a:ext cx="1580892" cy="802771"/>
        </a:xfrm>
        <a:custGeom>
          <a:avLst/>
          <a:gdLst>
            <a:gd name="connsiteX0" fmla="*/ 0 w 992187"/>
            <a:gd name="connsiteY0" fmla="*/ 49609 h 496093"/>
            <a:gd name="connsiteX1" fmla="*/ 49609 w 992187"/>
            <a:gd name="connsiteY1" fmla="*/ 0 h 496093"/>
            <a:gd name="connsiteX2" fmla="*/ 942578 w 992187"/>
            <a:gd name="connsiteY2" fmla="*/ 0 h 496093"/>
            <a:gd name="connsiteX3" fmla="*/ 992187 w 992187"/>
            <a:gd name="connsiteY3" fmla="*/ 49609 h 496093"/>
            <a:gd name="connsiteX4" fmla="*/ 992187 w 992187"/>
            <a:gd name="connsiteY4" fmla="*/ 446484 h 496093"/>
            <a:gd name="connsiteX5" fmla="*/ 942578 w 992187"/>
            <a:gd name="connsiteY5" fmla="*/ 496093 h 496093"/>
            <a:gd name="connsiteX6" fmla="*/ 49609 w 992187"/>
            <a:gd name="connsiteY6" fmla="*/ 496093 h 496093"/>
            <a:gd name="connsiteX7" fmla="*/ 0 w 992187"/>
            <a:gd name="connsiteY7" fmla="*/ 446484 h 496093"/>
            <a:gd name="connsiteX8" fmla="*/ 0 w 992187"/>
            <a:gd name="connsiteY8" fmla="*/ 49609 h 496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92187" h="496093">
              <a:moveTo>
                <a:pt x="0" y="49609"/>
              </a:moveTo>
              <a:cubicBezTo>
                <a:pt x="0" y="22211"/>
                <a:pt x="22211" y="0"/>
                <a:pt x="49609" y="0"/>
              </a:cubicBezTo>
              <a:lnTo>
                <a:pt x="942578" y="0"/>
              </a:lnTo>
              <a:cubicBezTo>
                <a:pt x="969976" y="0"/>
                <a:pt x="992187" y="22211"/>
                <a:pt x="992187" y="49609"/>
              </a:cubicBezTo>
              <a:lnTo>
                <a:pt x="992187" y="446484"/>
              </a:lnTo>
              <a:cubicBezTo>
                <a:pt x="992187" y="473882"/>
                <a:pt x="969976" y="496093"/>
                <a:pt x="942578" y="496093"/>
              </a:cubicBezTo>
              <a:lnTo>
                <a:pt x="49609" y="496093"/>
              </a:lnTo>
              <a:cubicBezTo>
                <a:pt x="22211" y="496093"/>
                <a:pt x="0" y="473882"/>
                <a:pt x="0" y="446484"/>
              </a:cubicBezTo>
              <a:lnTo>
                <a:pt x="0" y="49609"/>
              </a:lnTo>
              <a:close/>
            </a:path>
          </a:pathLst>
        </a:custGeom>
        <a:solidFill>
          <a:schemeClr val="bg2">
            <a:lumMod val="50000"/>
          </a:schemeClr>
        </a:solidFill>
      </xdr:spPr>
      <xdr:style>
        <a:lnRef idx="2">
          <a:schemeClr val="dk2">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2">
            <a:hueOff val="0"/>
            <a:satOff val="0"/>
            <a:lumOff val="0"/>
            <a:alphaOff val="0"/>
          </a:schemeClr>
        </a:fontRef>
      </xdr:style>
      <xdr:txBody>
        <a:bodyPr spcFirstLastPara="0" vert="horz" wrap="square" lIns="20880" tIns="20880" rIns="20880" bIns="20880" numCol="1" spcCol="1270" anchor="ctr" anchorCtr="0">
          <a:noAutofit/>
        </a:bodyPr>
        <a:lstStyle>
          <a:defPPr>
            <a:defRPr lang="en-US"/>
          </a:defPPr>
          <a:lvl1pPr marL="0" algn="l" defTabSz="457200" rtl="0" eaLnBrk="1" latinLnBrk="0" hangingPunct="1">
            <a:defRPr sz="1800" kern="1200">
              <a:solidFill>
                <a:schemeClr val="dk2">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2">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2">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2">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2">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2">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2">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2">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44500" rtl="0" eaLnBrk="1" latinLnBrk="0" hangingPunct="1">
            <a:lnSpc>
              <a:spcPct val="90000"/>
            </a:lnSpc>
            <a:spcBef>
              <a:spcPct val="0"/>
            </a:spcBef>
            <a:spcAft>
              <a:spcPct val="35000"/>
            </a:spcAft>
            <a:buNone/>
          </a:pPr>
          <a:r>
            <a:rPr lang="en-US" sz="1000" kern="1200">
              <a:solidFill>
                <a:schemeClr val="bg1"/>
              </a:solidFill>
              <a:latin typeface="+mn-lt"/>
              <a:ea typeface="+mn-ea"/>
              <a:cs typeface="+mn-cs"/>
            </a:rPr>
            <a:t>Go to the </a:t>
          </a:r>
          <a:r>
            <a:rPr lang="en-US" sz="1000" b="1" kern="1200">
              <a:solidFill>
                <a:schemeClr val="bg1"/>
              </a:solidFill>
              <a:latin typeface="+mn-lt"/>
              <a:ea typeface="+mn-ea"/>
              <a:cs typeface="+mn-cs"/>
            </a:rPr>
            <a:t>Step 3</a:t>
          </a:r>
          <a:r>
            <a:rPr lang="en-US" sz="1000" kern="1200">
              <a:solidFill>
                <a:schemeClr val="bg1"/>
              </a:solidFill>
              <a:latin typeface="+mn-lt"/>
              <a:ea typeface="+mn-ea"/>
              <a:cs typeface="+mn-cs"/>
            </a:rPr>
            <a:t> worksheet for </a:t>
          </a:r>
          <a:r>
            <a:rPr lang="en-US" sz="1000" u="sng" kern="1200">
              <a:solidFill>
                <a:schemeClr val="bg1"/>
              </a:solidFill>
              <a:latin typeface="+mn-lt"/>
              <a:ea typeface="+mn-ea"/>
              <a:cs typeface="+mn-cs"/>
            </a:rPr>
            <a:t>the appropriate Tier </a:t>
          </a:r>
          <a:r>
            <a:rPr lang="en-US" sz="1000" kern="1200">
              <a:solidFill>
                <a:schemeClr val="bg1"/>
              </a:solidFill>
              <a:latin typeface="+mn-lt"/>
              <a:ea typeface="+mn-ea"/>
              <a:cs typeface="+mn-cs"/>
            </a:rPr>
            <a:t>and determine the applicable requirements. </a:t>
          </a:r>
        </a:p>
      </xdr:txBody>
    </xdr:sp>
    <xdr:clientData/>
  </xdr:twoCellAnchor>
  <xdr:twoCellAnchor>
    <xdr:from>
      <xdr:col>5</xdr:col>
      <xdr:colOff>86715</xdr:colOff>
      <xdr:row>16</xdr:row>
      <xdr:rowOff>97590</xdr:rowOff>
    </xdr:from>
    <xdr:to>
      <xdr:col>5</xdr:col>
      <xdr:colOff>1676857</xdr:colOff>
      <xdr:row>21</xdr:row>
      <xdr:rowOff>97882</xdr:rowOff>
    </xdr:to>
    <xdr:sp macro="" textlink="">
      <xdr:nvSpPr>
        <xdr:cNvPr id="29" name="Freeform: Shape 51">
          <a:extLst>
            <a:ext uri="{FF2B5EF4-FFF2-40B4-BE49-F238E27FC236}">
              <a16:creationId xmlns:a16="http://schemas.microsoft.com/office/drawing/2014/main" id="{106BC7FB-D6E9-46D7-8500-07766713D902}"/>
            </a:ext>
          </a:extLst>
        </xdr:cNvPr>
        <xdr:cNvSpPr/>
      </xdr:nvSpPr>
      <xdr:spPr>
        <a:xfrm>
          <a:off x="7697190" y="2516940"/>
          <a:ext cx="1590142" cy="1000417"/>
        </a:xfrm>
        <a:custGeom>
          <a:avLst/>
          <a:gdLst>
            <a:gd name="connsiteX0" fmla="*/ 0 w 992187"/>
            <a:gd name="connsiteY0" fmla="*/ 49609 h 496093"/>
            <a:gd name="connsiteX1" fmla="*/ 49609 w 992187"/>
            <a:gd name="connsiteY1" fmla="*/ 0 h 496093"/>
            <a:gd name="connsiteX2" fmla="*/ 942578 w 992187"/>
            <a:gd name="connsiteY2" fmla="*/ 0 h 496093"/>
            <a:gd name="connsiteX3" fmla="*/ 992187 w 992187"/>
            <a:gd name="connsiteY3" fmla="*/ 49609 h 496093"/>
            <a:gd name="connsiteX4" fmla="*/ 992187 w 992187"/>
            <a:gd name="connsiteY4" fmla="*/ 446484 h 496093"/>
            <a:gd name="connsiteX5" fmla="*/ 942578 w 992187"/>
            <a:gd name="connsiteY5" fmla="*/ 496093 h 496093"/>
            <a:gd name="connsiteX6" fmla="*/ 49609 w 992187"/>
            <a:gd name="connsiteY6" fmla="*/ 496093 h 496093"/>
            <a:gd name="connsiteX7" fmla="*/ 0 w 992187"/>
            <a:gd name="connsiteY7" fmla="*/ 446484 h 496093"/>
            <a:gd name="connsiteX8" fmla="*/ 0 w 992187"/>
            <a:gd name="connsiteY8" fmla="*/ 49609 h 496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92187" h="496093">
              <a:moveTo>
                <a:pt x="0" y="49609"/>
              </a:moveTo>
              <a:cubicBezTo>
                <a:pt x="0" y="22211"/>
                <a:pt x="22211" y="0"/>
                <a:pt x="49609" y="0"/>
              </a:cubicBezTo>
              <a:lnTo>
                <a:pt x="942578" y="0"/>
              </a:lnTo>
              <a:cubicBezTo>
                <a:pt x="969976" y="0"/>
                <a:pt x="992187" y="22211"/>
                <a:pt x="992187" y="49609"/>
              </a:cubicBezTo>
              <a:lnTo>
                <a:pt x="992187" y="446484"/>
              </a:lnTo>
              <a:cubicBezTo>
                <a:pt x="992187" y="473882"/>
                <a:pt x="969976" y="496093"/>
                <a:pt x="942578" y="496093"/>
              </a:cubicBezTo>
              <a:lnTo>
                <a:pt x="49609" y="496093"/>
              </a:lnTo>
              <a:cubicBezTo>
                <a:pt x="22211" y="496093"/>
                <a:pt x="0" y="473882"/>
                <a:pt x="0" y="446484"/>
              </a:cubicBezTo>
              <a:lnTo>
                <a:pt x="0" y="49609"/>
              </a:lnTo>
              <a:close/>
            </a:path>
          </a:pathLst>
        </a:custGeom>
        <a:solidFill>
          <a:schemeClr val="tx1">
            <a:lumMod val="50000"/>
            <a:lumOff val="50000"/>
          </a:schemeClr>
        </a:solidFill>
      </xdr:spPr>
      <xdr:style>
        <a:lnRef idx="2">
          <a:schemeClr val="dk2">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2">
            <a:hueOff val="0"/>
            <a:satOff val="0"/>
            <a:lumOff val="0"/>
            <a:alphaOff val="0"/>
          </a:schemeClr>
        </a:fontRef>
      </xdr:style>
      <xdr:txBody>
        <a:bodyPr spcFirstLastPara="0" vert="horz" wrap="square" lIns="20880" tIns="20880" rIns="20880" bIns="20880" numCol="1" spcCol="1270" anchor="ctr" anchorCtr="0">
          <a:noAutofit/>
        </a:bodyPr>
        <a:lstStyle>
          <a:defPPr>
            <a:defRPr lang="en-US"/>
          </a:defPPr>
          <a:lvl1pPr marL="0" algn="l" defTabSz="457200" rtl="0" eaLnBrk="1" latinLnBrk="0" hangingPunct="1">
            <a:defRPr sz="1800" kern="1200">
              <a:solidFill>
                <a:schemeClr val="dk2">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2">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2">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2">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2">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2">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2">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2">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44500" rtl="0" eaLnBrk="1" latinLnBrk="0" hangingPunct="1">
            <a:lnSpc>
              <a:spcPct val="90000"/>
            </a:lnSpc>
            <a:spcBef>
              <a:spcPct val="0"/>
            </a:spcBef>
            <a:spcAft>
              <a:spcPct val="35000"/>
            </a:spcAft>
            <a:buNone/>
          </a:pPr>
          <a:r>
            <a:rPr lang="en-US" sz="1000" kern="1200">
              <a:solidFill>
                <a:schemeClr val="bg1"/>
              </a:solidFill>
              <a:latin typeface="+mn-lt"/>
              <a:ea typeface="+mn-ea"/>
              <a:cs typeface="+mn-cs"/>
            </a:rPr>
            <a:t>Continue to use the </a:t>
          </a:r>
          <a:r>
            <a:rPr lang="en-US" sz="1000" b="1" kern="1200">
              <a:solidFill>
                <a:schemeClr val="bg1"/>
              </a:solidFill>
              <a:latin typeface="+mn-lt"/>
              <a:ea typeface="+mn-ea"/>
              <a:cs typeface="+mn-cs"/>
            </a:rPr>
            <a:t>Step 3 </a:t>
          </a:r>
          <a:r>
            <a:rPr lang="en-US" sz="1000" kern="1200">
              <a:solidFill>
                <a:schemeClr val="bg1"/>
              </a:solidFill>
              <a:latin typeface="+mn-lt"/>
              <a:ea typeface="+mn-ea"/>
              <a:cs typeface="+mn-cs"/>
            </a:rPr>
            <a:t>worksheet for tracking and reporting on GBS compliance for the remainder of the project.</a:t>
          </a:r>
        </a:p>
      </xdr:txBody>
    </xdr:sp>
    <xdr:clientData/>
  </xdr:twoCellAnchor>
  <xdr:twoCellAnchor>
    <xdr:from>
      <xdr:col>6</xdr:col>
      <xdr:colOff>88511</xdr:colOff>
      <xdr:row>22</xdr:row>
      <xdr:rowOff>158137</xdr:rowOff>
    </xdr:from>
    <xdr:to>
      <xdr:col>6</xdr:col>
      <xdr:colOff>1704967</xdr:colOff>
      <xdr:row>25</xdr:row>
      <xdr:rowOff>41455</xdr:rowOff>
    </xdr:to>
    <xdr:sp macro="" textlink="">
      <xdr:nvSpPr>
        <xdr:cNvPr id="30" name="Flowchart: Terminator 52">
          <a:extLst>
            <a:ext uri="{FF2B5EF4-FFF2-40B4-BE49-F238E27FC236}">
              <a16:creationId xmlns:a16="http://schemas.microsoft.com/office/drawing/2014/main" id="{4830F521-6DCC-47BE-A4CA-3B51E4B7CC48}"/>
            </a:ext>
          </a:extLst>
        </xdr:cNvPr>
        <xdr:cNvSpPr/>
      </xdr:nvSpPr>
      <xdr:spPr>
        <a:xfrm>
          <a:off x="9261086" y="6016012"/>
          <a:ext cx="1616456" cy="483393"/>
        </a:xfrm>
        <a:prstGeom prst="flowChartTerminator">
          <a:avLst/>
        </a:prstGeom>
        <a:solidFill>
          <a:schemeClr val="tx1">
            <a:lumMod val="85000"/>
            <a:lumOff val="15000"/>
          </a:schemeClr>
        </a:solidFill>
      </xdr:spPr>
      <xdr:style>
        <a:lnRef idx="2">
          <a:schemeClr val="dk2">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2">
            <a:hueOff val="0"/>
            <a:satOff val="0"/>
            <a:lumOff val="0"/>
            <a:alphaOff val="0"/>
          </a:schemeClr>
        </a:fontRef>
      </xdr:style>
      <xdr:txBody>
        <a:bodyPr spcFirstLastPara="0" vert="horz" wrap="square" lIns="20880" tIns="20880" rIns="20880" bIns="20880" numCol="1" spcCol="1270" anchor="ctr" anchorCtr="0">
          <a:noAutofit/>
        </a:bodyPr>
        <a:lstStyle>
          <a:defPPr>
            <a:defRPr lang="en-US"/>
          </a:defPPr>
          <a:lvl1pPr marL="0" algn="l" defTabSz="457200" rtl="0" eaLnBrk="1" latinLnBrk="0" hangingPunct="1">
            <a:defRPr sz="1800" kern="1200">
              <a:solidFill>
                <a:schemeClr val="dk2">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2">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2">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2">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2">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2">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2">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2">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44500" rtl="0" eaLnBrk="1" latinLnBrk="0" hangingPunct="1">
            <a:lnSpc>
              <a:spcPct val="90000"/>
            </a:lnSpc>
            <a:spcBef>
              <a:spcPct val="0"/>
            </a:spcBef>
            <a:spcAft>
              <a:spcPct val="35000"/>
            </a:spcAft>
            <a:buNone/>
          </a:pPr>
          <a:r>
            <a:rPr lang="en-US" sz="1000" kern="1200">
              <a:solidFill>
                <a:schemeClr val="bg1"/>
              </a:solidFill>
              <a:latin typeface="+mn-lt"/>
              <a:ea typeface="+mn-ea"/>
              <a:cs typeface="+mn-cs"/>
            </a:rPr>
            <a:t>Report on GBS compliance at project milestones listed in the workbook</a:t>
          </a:r>
        </a:p>
      </xdr:txBody>
    </xdr:sp>
    <xdr:clientData/>
  </xdr:twoCellAnchor>
  <xdr:twoCellAnchor>
    <xdr:from>
      <xdr:col>5</xdr:col>
      <xdr:colOff>58051</xdr:colOff>
      <xdr:row>24</xdr:row>
      <xdr:rowOff>843</xdr:rowOff>
    </xdr:from>
    <xdr:to>
      <xdr:col>5</xdr:col>
      <xdr:colOff>1649107</xdr:colOff>
      <xdr:row>32</xdr:row>
      <xdr:rowOff>135130</xdr:rowOff>
    </xdr:to>
    <xdr:sp macro="" textlink="">
      <xdr:nvSpPr>
        <xdr:cNvPr id="31" name="Flowchart: Document 54">
          <a:extLst>
            <a:ext uri="{FF2B5EF4-FFF2-40B4-BE49-F238E27FC236}">
              <a16:creationId xmlns:a16="http://schemas.microsoft.com/office/drawing/2014/main" id="{0030A076-B537-4647-B84B-59243F6AE9B9}"/>
            </a:ext>
          </a:extLst>
        </xdr:cNvPr>
        <xdr:cNvSpPr/>
      </xdr:nvSpPr>
      <xdr:spPr>
        <a:xfrm>
          <a:off x="7668526" y="4020393"/>
          <a:ext cx="1591056" cy="1715437"/>
        </a:xfrm>
        <a:prstGeom prst="flowChartDocument">
          <a:avLst/>
        </a:prstGeom>
        <a:solidFill>
          <a:schemeClr val="bg1"/>
        </a:solidFill>
      </xdr:spPr>
      <xdr:style>
        <a:lnRef idx="2">
          <a:schemeClr val="dk2">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2">
            <a:hueOff val="0"/>
            <a:satOff val="0"/>
            <a:lumOff val="0"/>
            <a:alphaOff val="0"/>
          </a:schemeClr>
        </a:fontRef>
      </xdr:style>
      <xdr:txBody>
        <a:bodyPr spcFirstLastPara="0" vert="horz" wrap="square" lIns="20880" tIns="20880" rIns="20880" bIns="20880" numCol="1" spcCol="1270" anchor="ctr" anchorCtr="0">
          <a:noAutofit/>
        </a:bodyPr>
        <a:lstStyle>
          <a:defPPr>
            <a:defRPr lang="en-US"/>
          </a:defPPr>
          <a:lvl1pPr marL="0" algn="l" defTabSz="457200" rtl="0" eaLnBrk="1" latinLnBrk="0" hangingPunct="1">
            <a:defRPr sz="1800" kern="1200">
              <a:solidFill>
                <a:schemeClr val="dk2">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2">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2">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2">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2">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2">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2">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2">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44500" rtl="0" eaLnBrk="1" latinLnBrk="0" hangingPunct="1">
            <a:lnSpc>
              <a:spcPct val="90000"/>
            </a:lnSpc>
            <a:spcBef>
              <a:spcPct val="0"/>
            </a:spcBef>
            <a:spcAft>
              <a:spcPct val="35000"/>
            </a:spcAft>
            <a:buNone/>
          </a:pPr>
          <a:r>
            <a:rPr lang="en-US" sz="1000" kern="1200">
              <a:solidFill>
                <a:schemeClr val="tx1"/>
              </a:solidFill>
              <a:latin typeface="+mn-lt"/>
              <a:ea typeface="+mn-ea"/>
              <a:cs typeface="+mn-cs"/>
            </a:rPr>
            <a:t> You may delete Step 3 worksheets for tiers not applicable to the project. To delete worksheets, under the Review tab for the worksheet, select "Manage Protection".</a:t>
          </a:r>
          <a:r>
            <a:rPr lang="en-US" sz="1000" kern="1200" baseline="0">
              <a:solidFill>
                <a:schemeClr val="tx1"/>
              </a:solidFill>
              <a:latin typeface="+mn-lt"/>
              <a:ea typeface="+mn-ea"/>
              <a:cs typeface="+mn-cs"/>
            </a:rPr>
            <a:t> Then turn the "Protect sheet" to off; right-click on the tab and select "delete"</a:t>
          </a:r>
          <a:endParaRPr lang="en-US" sz="1000" kern="1200">
            <a:solidFill>
              <a:schemeClr val="tx1"/>
            </a:solidFill>
            <a:latin typeface="+mn-lt"/>
            <a:ea typeface="+mn-ea"/>
            <a:cs typeface="+mn-cs"/>
          </a:endParaRPr>
        </a:p>
      </xdr:txBody>
    </xdr:sp>
    <xdr:clientData/>
  </xdr:twoCellAnchor>
  <xdr:twoCellAnchor>
    <xdr:from>
      <xdr:col>2</xdr:col>
      <xdr:colOff>342900</xdr:colOff>
      <xdr:row>18</xdr:row>
      <xdr:rowOff>56428</xdr:rowOff>
    </xdr:from>
    <xdr:to>
      <xdr:col>2</xdr:col>
      <xdr:colOff>344239</xdr:colOff>
      <xdr:row>20</xdr:row>
      <xdr:rowOff>28575</xdr:rowOff>
    </xdr:to>
    <xdr:cxnSp macro="">
      <xdr:nvCxnSpPr>
        <xdr:cNvPr id="32" name="Straight Arrow Connector 31">
          <a:extLst>
            <a:ext uri="{FF2B5EF4-FFF2-40B4-BE49-F238E27FC236}">
              <a16:creationId xmlns:a16="http://schemas.microsoft.com/office/drawing/2014/main" id="{72F9F70A-1923-4717-B2DE-99021D9EE917}"/>
            </a:ext>
          </a:extLst>
        </xdr:cNvPr>
        <xdr:cNvCxnSpPr/>
      </xdr:nvCxnSpPr>
      <xdr:spPr>
        <a:xfrm flipH="1">
          <a:off x="2609850" y="2875828"/>
          <a:ext cx="1339" cy="372197"/>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1447800</xdr:colOff>
      <xdr:row>14</xdr:row>
      <xdr:rowOff>121307</xdr:rowOff>
    </xdr:from>
    <xdr:to>
      <xdr:col>1</xdr:col>
      <xdr:colOff>1697069</xdr:colOff>
      <xdr:row>14</xdr:row>
      <xdr:rowOff>133350</xdr:rowOff>
    </xdr:to>
    <xdr:cxnSp macro="">
      <xdr:nvCxnSpPr>
        <xdr:cNvPr id="33" name="Straight Arrow Connector 32">
          <a:extLst>
            <a:ext uri="{FF2B5EF4-FFF2-40B4-BE49-F238E27FC236}">
              <a16:creationId xmlns:a16="http://schemas.microsoft.com/office/drawing/2014/main" id="{6C8C109C-9A8C-47E7-A673-BE7A3D0988B5}"/>
            </a:ext>
          </a:extLst>
        </xdr:cNvPr>
        <xdr:cNvCxnSpPr/>
      </xdr:nvCxnSpPr>
      <xdr:spPr>
        <a:xfrm flipV="1">
          <a:off x="1714500" y="2140607"/>
          <a:ext cx="249269" cy="12043"/>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2764178</xdr:colOff>
      <xdr:row>15</xdr:row>
      <xdr:rowOff>114907</xdr:rowOff>
    </xdr:from>
    <xdr:to>
      <xdr:col>3</xdr:col>
      <xdr:colOff>187483</xdr:colOff>
      <xdr:row>15</xdr:row>
      <xdr:rowOff>116174</xdr:rowOff>
    </xdr:to>
    <xdr:cxnSp macro="">
      <xdr:nvCxnSpPr>
        <xdr:cNvPr id="34" name="Straight Arrow Connector 33">
          <a:extLst>
            <a:ext uri="{FF2B5EF4-FFF2-40B4-BE49-F238E27FC236}">
              <a16:creationId xmlns:a16="http://schemas.microsoft.com/office/drawing/2014/main" id="{CB8EBA4D-C5E8-40DE-8A24-27AE8FE9BB43}"/>
            </a:ext>
          </a:extLst>
        </xdr:cNvPr>
        <xdr:cNvCxnSpPr>
          <a:stCxn id="27" idx="3"/>
        </xdr:cNvCxnSpPr>
      </xdr:nvCxnSpPr>
      <xdr:spPr>
        <a:xfrm>
          <a:off x="4812053" y="2334232"/>
          <a:ext cx="299855" cy="1267"/>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1845644</xdr:colOff>
      <xdr:row>19</xdr:row>
      <xdr:rowOff>19050</xdr:rowOff>
    </xdr:from>
    <xdr:to>
      <xdr:col>5</xdr:col>
      <xdr:colOff>44450</xdr:colOff>
      <xdr:row>21</xdr:row>
      <xdr:rowOff>88680</xdr:rowOff>
    </xdr:to>
    <xdr:cxnSp macro="">
      <xdr:nvCxnSpPr>
        <xdr:cNvPr id="35" name="Straight Arrow Connector 34">
          <a:extLst>
            <a:ext uri="{FF2B5EF4-FFF2-40B4-BE49-F238E27FC236}">
              <a16:creationId xmlns:a16="http://schemas.microsoft.com/office/drawing/2014/main" id="{E42D0C4D-8104-4D9D-AB25-09E50EF0BA94}"/>
            </a:ext>
          </a:extLst>
        </xdr:cNvPr>
        <xdr:cNvCxnSpPr/>
      </xdr:nvCxnSpPr>
      <xdr:spPr>
        <a:xfrm flipV="1">
          <a:off x="6989144" y="3038475"/>
          <a:ext cx="665781" cy="469680"/>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812586</xdr:colOff>
      <xdr:row>21</xdr:row>
      <xdr:rowOff>111125</xdr:rowOff>
    </xdr:from>
    <xdr:to>
      <xdr:col>5</xdr:col>
      <xdr:colOff>815975</xdr:colOff>
      <xdr:row>23</xdr:row>
      <xdr:rowOff>178643</xdr:rowOff>
    </xdr:to>
    <xdr:cxnSp macro="">
      <xdr:nvCxnSpPr>
        <xdr:cNvPr id="36" name="Straight Arrow Connector 35">
          <a:extLst>
            <a:ext uri="{FF2B5EF4-FFF2-40B4-BE49-F238E27FC236}">
              <a16:creationId xmlns:a16="http://schemas.microsoft.com/office/drawing/2014/main" id="{06E3C284-471F-4AF7-940C-B0D10BC0FB41}"/>
            </a:ext>
          </a:extLst>
        </xdr:cNvPr>
        <xdr:cNvCxnSpPr/>
      </xdr:nvCxnSpPr>
      <xdr:spPr>
        <a:xfrm flipH="1">
          <a:off x="8423061" y="3530600"/>
          <a:ext cx="3389" cy="467568"/>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1170253</xdr:colOff>
      <xdr:row>20</xdr:row>
      <xdr:rowOff>197896</xdr:rowOff>
    </xdr:from>
    <xdr:ext cx="426457" cy="264560"/>
    <xdr:sp macro="" textlink="">
      <xdr:nvSpPr>
        <xdr:cNvPr id="37" name="TextBox 36">
          <a:extLst>
            <a:ext uri="{FF2B5EF4-FFF2-40B4-BE49-F238E27FC236}">
              <a16:creationId xmlns:a16="http://schemas.microsoft.com/office/drawing/2014/main" id="{C06DA457-16FD-490B-8E61-903D89EACFE2}"/>
            </a:ext>
          </a:extLst>
        </xdr:cNvPr>
        <xdr:cNvSpPr txBox="1"/>
      </xdr:nvSpPr>
      <xdr:spPr>
        <a:xfrm flipH="1">
          <a:off x="3437203" y="3417346"/>
          <a:ext cx="4264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kern="1200"/>
            <a:t>Yes</a:t>
          </a:r>
        </a:p>
      </xdr:txBody>
    </xdr:sp>
    <xdr:clientData/>
  </xdr:oneCellAnchor>
  <xdr:twoCellAnchor>
    <xdr:from>
      <xdr:col>3</xdr:col>
      <xdr:colOff>59389</xdr:colOff>
      <xdr:row>18</xdr:row>
      <xdr:rowOff>149640</xdr:rowOff>
    </xdr:from>
    <xdr:to>
      <xdr:col>3</xdr:col>
      <xdr:colOff>1836119</xdr:colOff>
      <xdr:row>24</xdr:row>
      <xdr:rowOff>49945</xdr:rowOff>
    </xdr:to>
    <xdr:sp macro="" textlink="">
      <xdr:nvSpPr>
        <xdr:cNvPr id="40" name="Flowchart: Decision 47">
          <a:extLst>
            <a:ext uri="{FF2B5EF4-FFF2-40B4-BE49-F238E27FC236}">
              <a16:creationId xmlns:a16="http://schemas.microsoft.com/office/drawing/2014/main" id="{2A58B01A-7F13-41E6-898A-0B39968A6F3E}"/>
            </a:ext>
          </a:extLst>
        </xdr:cNvPr>
        <xdr:cNvSpPr>
          <a:spLocks/>
        </xdr:cNvSpPr>
      </xdr:nvSpPr>
      <xdr:spPr>
        <a:xfrm>
          <a:off x="5202889" y="2969040"/>
          <a:ext cx="1776730" cy="1100455"/>
        </a:xfrm>
        <a:prstGeom prst="flowChartDecision">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nchorCtr="1"/>
        <a:lstStyle/>
        <a:p>
          <a:pPr algn="l"/>
          <a:r>
            <a:rPr lang="en-US" sz="1000" b="1" kern="1200"/>
            <a:t>Requirements?</a:t>
          </a:r>
        </a:p>
      </xdr:txBody>
    </xdr:sp>
    <xdr:clientData/>
  </xdr:twoCellAnchor>
  <xdr:twoCellAnchor>
    <xdr:from>
      <xdr:col>3</xdr:col>
      <xdr:colOff>963553</xdr:colOff>
      <xdr:row>17</xdr:row>
      <xdr:rowOff>20408</xdr:rowOff>
    </xdr:from>
    <xdr:to>
      <xdr:col>3</xdr:col>
      <xdr:colOff>963553</xdr:colOff>
      <xdr:row>18</xdr:row>
      <xdr:rowOff>154938</xdr:rowOff>
    </xdr:to>
    <xdr:cxnSp macro="">
      <xdr:nvCxnSpPr>
        <xdr:cNvPr id="41" name="Straight Arrow Connector 40">
          <a:extLst>
            <a:ext uri="{FF2B5EF4-FFF2-40B4-BE49-F238E27FC236}">
              <a16:creationId xmlns:a16="http://schemas.microsoft.com/office/drawing/2014/main" id="{D98C579E-5485-44B4-ADD6-249F9908835D}"/>
            </a:ext>
          </a:extLst>
        </xdr:cNvPr>
        <xdr:cNvCxnSpPr/>
      </xdr:nvCxnSpPr>
      <xdr:spPr>
        <a:xfrm>
          <a:off x="5887978" y="2639783"/>
          <a:ext cx="0" cy="334555"/>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1865600</xdr:colOff>
      <xdr:row>25</xdr:row>
      <xdr:rowOff>76191</xdr:rowOff>
    </xdr:from>
    <xdr:to>
      <xdr:col>2</xdr:col>
      <xdr:colOff>846171</xdr:colOff>
      <xdr:row>32</xdr:row>
      <xdr:rowOff>152400</xdr:rowOff>
    </xdr:to>
    <xdr:grpSp>
      <xdr:nvGrpSpPr>
        <xdr:cNvPr id="66" name="Group 65">
          <a:extLst>
            <a:ext uri="{FF2B5EF4-FFF2-40B4-BE49-F238E27FC236}">
              <a16:creationId xmlns:a16="http://schemas.microsoft.com/office/drawing/2014/main" id="{69685D4C-4B6D-04F0-D304-CDFCA4786709}"/>
            </a:ext>
          </a:extLst>
        </xdr:cNvPr>
        <xdr:cNvGrpSpPr/>
      </xdr:nvGrpSpPr>
      <xdr:grpSpPr>
        <a:xfrm>
          <a:off x="2122775" y="5343516"/>
          <a:ext cx="885571" cy="1466859"/>
          <a:chOff x="2068800" y="4594216"/>
          <a:chExt cx="977646" cy="1454159"/>
        </a:xfrm>
      </xdr:grpSpPr>
      <xdr:sp macro="" textlink="">
        <xdr:nvSpPr>
          <xdr:cNvPr id="26" name="Flowchart: Document 48">
            <a:extLst>
              <a:ext uri="{FF2B5EF4-FFF2-40B4-BE49-F238E27FC236}">
                <a16:creationId xmlns:a16="http://schemas.microsoft.com/office/drawing/2014/main" id="{63259762-316F-48E6-8CD6-D0E624EAFA48}"/>
              </a:ext>
            </a:extLst>
          </xdr:cNvPr>
          <xdr:cNvSpPr/>
        </xdr:nvSpPr>
        <xdr:spPr>
          <a:xfrm>
            <a:off x="2068800" y="4865982"/>
            <a:ext cx="977646" cy="1182393"/>
          </a:xfrm>
          <a:prstGeom prst="flowChartDocument">
            <a:avLst/>
          </a:prstGeom>
          <a:solidFill>
            <a:schemeClr val="bg1"/>
          </a:solidFill>
        </xdr:spPr>
        <xdr:style>
          <a:lnRef idx="2">
            <a:schemeClr val="dk2">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2">
              <a:hueOff val="0"/>
              <a:satOff val="0"/>
              <a:lumOff val="0"/>
              <a:alphaOff val="0"/>
            </a:schemeClr>
          </a:fontRef>
        </xdr:style>
        <xdr:txBody>
          <a:bodyPr spcFirstLastPara="0" vert="horz" wrap="square" lIns="20880" tIns="20880" rIns="20880" bIns="20880" numCol="1" spcCol="1270" anchor="ctr" anchorCtr="0">
            <a:noAutofit/>
          </a:bodyPr>
          <a:lstStyle>
            <a:defPPr>
              <a:defRPr lang="en-US"/>
            </a:defPPr>
            <a:lvl1pPr marL="0" algn="l" defTabSz="457200" rtl="0" eaLnBrk="1" latinLnBrk="0" hangingPunct="1">
              <a:defRPr sz="1800" kern="1200">
                <a:solidFill>
                  <a:schemeClr val="dk2">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2">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2">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2">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2">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2">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2">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2">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44500" rtl="0" eaLnBrk="1" latinLnBrk="0" hangingPunct="1">
              <a:lnSpc>
                <a:spcPct val="90000"/>
              </a:lnSpc>
              <a:spcBef>
                <a:spcPct val="0"/>
              </a:spcBef>
              <a:spcAft>
                <a:spcPct val="35000"/>
              </a:spcAft>
              <a:buNone/>
            </a:pPr>
            <a:r>
              <a:rPr lang="en-US" sz="1000" kern="1200">
                <a:solidFill>
                  <a:schemeClr val="tx1"/>
                </a:solidFill>
                <a:latin typeface="+mn-lt"/>
                <a:ea typeface="+mn-ea"/>
                <a:cs typeface="+mn-cs"/>
              </a:rPr>
              <a:t>If not applicable, save this workbook in the project file as a record of the result.</a:t>
            </a:r>
          </a:p>
        </xdr:txBody>
      </xdr:sp>
      <xdr:sp macro="" textlink="">
        <xdr:nvSpPr>
          <xdr:cNvPr id="38" name="TextBox 37">
            <a:extLst>
              <a:ext uri="{FF2B5EF4-FFF2-40B4-BE49-F238E27FC236}">
                <a16:creationId xmlns:a16="http://schemas.microsoft.com/office/drawing/2014/main" id="{80031210-9E8E-424F-B106-DE84AF00C3A1}"/>
              </a:ext>
            </a:extLst>
          </xdr:cNvPr>
          <xdr:cNvSpPr txBox="1"/>
        </xdr:nvSpPr>
        <xdr:spPr>
          <a:xfrm flipH="1">
            <a:off x="2201787" y="4594216"/>
            <a:ext cx="4264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kern="1200"/>
              <a:t>No</a:t>
            </a:r>
          </a:p>
        </xdr:txBody>
      </xdr:sp>
      <xdr:cxnSp macro="">
        <xdr:nvCxnSpPr>
          <xdr:cNvPr id="43" name="Straight Arrow Connector 42">
            <a:extLst>
              <a:ext uri="{FF2B5EF4-FFF2-40B4-BE49-F238E27FC236}">
                <a16:creationId xmlns:a16="http://schemas.microsoft.com/office/drawing/2014/main" id="{533967B2-D6C6-4C6D-A4F4-D4961AA27D1C}"/>
              </a:ext>
            </a:extLst>
          </xdr:cNvPr>
          <xdr:cNvCxnSpPr/>
        </xdr:nvCxnSpPr>
        <xdr:spPr>
          <a:xfrm flipH="1">
            <a:off x="2532908" y="4637327"/>
            <a:ext cx="0" cy="250902"/>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1226392</xdr:colOff>
      <xdr:row>20</xdr:row>
      <xdr:rowOff>73025</xdr:rowOff>
    </xdr:from>
    <xdr:to>
      <xdr:col>2</xdr:col>
      <xdr:colOff>2054225</xdr:colOff>
      <xdr:row>22</xdr:row>
      <xdr:rowOff>183718</xdr:rowOff>
    </xdr:to>
    <xdr:cxnSp macro="">
      <xdr:nvCxnSpPr>
        <xdr:cNvPr id="44" name="Straight Arrow Connector 43">
          <a:extLst>
            <a:ext uri="{FF2B5EF4-FFF2-40B4-BE49-F238E27FC236}">
              <a16:creationId xmlns:a16="http://schemas.microsoft.com/office/drawing/2014/main" id="{4803A7DF-6A2B-43EE-B047-59FDED557C0D}"/>
            </a:ext>
          </a:extLst>
        </xdr:cNvPr>
        <xdr:cNvCxnSpPr>
          <a:stCxn id="25" idx="3"/>
        </xdr:cNvCxnSpPr>
      </xdr:nvCxnSpPr>
      <xdr:spPr>
        <a:xfrm flipV="1">
          <a:off x="3493342" y="3292475"/>
          <a:ext cx="827833" cy="51074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380985</xdr:colOff>
      <xdr:row>24</xdr:row>
      <xdr:rowOff>1909</xdr:rowOff>
    </xdr:from>
    <xdr:to>
      <xdr:col>3</xdr:col>
      <xdr:colOff>1523541</xdr:colOff>
      <xdr:row>31</xdr:row>
      <xdr:rowOff>12157</xdr:rowOff>
    </xdr:to>
    <xdr:grpSp>
      <xdr:nvGrpSpPr>
        <xdr:cNvPr id="69" name="Group 68">
          <a:extLst>
            <a:ext uri="{FF2B5EF4-FFF2-40B4-BE49-F238E27FC236}">
              <a16:creationId xmlns:a16="http://schemas.microsoft.com/office/drawing/2014/main" id="{9A2178B5-7B61-1B69-333D-00DA2161C960}"/>
            </a:ext>
          </a:extLst>
        </xdr:cNvPr>
        <xdr:cNvGrpSpPr/>
      </xdr:nvGrpSpPr>
      <xdr:grpSpPr>
        <a:xfrm>
          <a:off x="5286360" y="5069209"/>
          <a:ext cx="1142556" cy="1410423"/>
          <a:chOff x="5575285" y="4227834"/>
          <a:chExt cx="1142556" cy="1413598"/>
        </a:xfrm>
      </xdr:grpSpPr>
      <xdr:sp macro="" textlink="">
        <xdr:nvSpPr>
          <xdr:cNvPr id="39" name="Flowchart: Document 48">
            <a:extLst>
              <a:ext uri="{FF2B5EF4-FFF2-40B4-BE49-F238E27FC236}">
                <a16:creationId xmlns:a16="http://schemas.microsoft.com/office/drawing/2014/main" id="{CC5FDD9F-D4FF-434A-B448-40CCDAC1D1BF}"/>
              </a:ext>
            </a:extLst>
          </xdr:cNvPr>
          <xdr:cNvSpPr/>
        </xdr:nvSpPr>
        <xdr:spPr>
          <a:xfrm>
            <a:off x="5575285" y="4554824"/>
            <a:ext cx="1142556" cy="1086608"/>
          </a:xfrm>
          <a:prstGeom prst="flowChartDocument">
            <a:avLst/>
          </a:prstGeom>
          <a:solidFill>
            <a:schemeClr val="bg1"/>
          </a:solidFill>
        </xdr:spPr>
        <xdr:style>
          <a:lnRef idx="2">
            <a:schemeClr val="dk2">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2">
              <a:hueOff val="0"/>
              <a:satOff val="0"/>
              <a:lumOff val="0"/>
              <a:alphaOff val="0"/>
            </a:schemeClr>
          </a:fontRef>
        </xdr:style>
        <xdr:txBody>
          <a:bodyPr spcFirstLastPara="0" vert="horz" wrap="square" lIns="20880" tIns="20880" rIns="20880" bIns="20880" numCol="1" spcCol="1270" anchor="ctr" anchorCtr="0">
            <a:noAutofit/>
          </a:bodyPr>
          <a:lstStyle>
            <a:defPPr>
              <a:defRPr lang="en-US"/>
            </a:defPPr>
            <a:lvl1pPr marL="0" algn="l" defTabSz="457200" rtl="0" eaLnBrk="1" latinLnBrk="0" hangingPunct="1">
              <a:defRPr sz="1800" kern="1200">
                <a:solidFill>
                  <a:schemeClr val="dk2">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2">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2">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2">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2">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2">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2">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2">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44500" rtl="0" eaLnBrk="1" latinLnBrk="0" hangingPunct="1">
              <a:lnSpc>
                <a:spcPct val="90000"/>
              </a:lnSpc>
              <a:spcBef>
                <a:spcPct val="0"/>
              </a:spcBef>
              <a:spcAft>
                <a:spcPct val="35000"/>
              </a:spcAft>
              <a:buNone/>
            </a:pPr>
            <a:r>
              <a:rPr lang="en-US" sz="1000" b="0" i="0" u="none" strike="noStrike" kern="1200">
                <a:solidFill>
                  <a:schemeClr val="tx1"/>
                </a:solidFill>
                <a:effectLst/>
                <a:latin typeface="+mn-lt"/>
                <a:ea typeface="+mn-ea"/>
                <a:cs typeface="+mn-cs"/>
              </a:rPr>
              <a:t>If there are no applicable requirements, save this workbook to the project file as a record of the result.</a:t>
            </a:r>
            <a:r>
              <a:rPr lang="en-US" sz="1000">
                <a:solidFill>
                  <a:schemeClr val="tx1"/>
                </a:solidFill>
              </a:rPr>
              <a:t> </a:t>
            </a:r>
            <a:endParaRPr lang="en-US" sz="1000" kern="1200">
              <a:solidFill>
                <a:schemeClr val="tx1"/>
              </a:solidFill>
              <a:latin typeface="+mn-lt"/>
              <a:ea typeface="+mn-ea"/>
              <a:cs typeface="+mn-cs"/>
            </a:endParaRPr>
          </a:p>
        </xdr:txBody>
      </xdr:sp>
      <xdr:sp macro="" textlink="">
        <xdr:nvSpPr>
          <xdr:cNvPr id="42" name="TextBox 41">
            <a:extLst>
              <a:ext uri="{FF2B5EF4-FFF2-40B4-BE49-F238E27FC236}">
                <a16:creationId xmlns:a16="http://schemas.microsoft.com/office/drawing/2014/main" id="{D4C8D0EA-85C4-4E02-BF41-0B294B4DDEC5}"/>
              </a:ext>
            </a:extLst>
          </xdr:cNvPr>
          <xdr:cNvSpPr txBox="1"/>
        </xdr:nvSpPr>
        <xdr:spPr>
          <a:xfrm flipH="1">
            <a:off x="5801999" y="4227834"/>
            <a:ext cx="4264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kern="1200"/>
              <a:t>No</a:t>
            </a:r>
          </a:p>
        </xdr:txBody>
      </xdr:sp>
      <xdr:cxnSp macro="">
        <xdr:nvCxnSpPr>
          <xdr:cNvPr id="68" name="Straight Arrow Connector 67">
            <a:extLst>
              <a:ext uri="{FF2B5EF4-FFF2-40B4-BE49-F238E27FC236}">
                <a16:creationId xmlns:a16="http://schemas.microsoft.com/office/drawing/2014/main" id="{93885C6C-7EA0-473A-966D-F28A707873CE}"/>
              </a:ext>
            </a:extLst>
          </xdr:cNvPr>
          <xdr:cNvCxnSpPr/>
        </xdr:nvCxnSpPr>
        <xdr:spPr>
          <a:xfrm flipH="1">
            <a:off x="6134100" y="4283075"/>
            <a:ext cx="0" cy="251450"/>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oneCellAnchor>
    <xdr:from>
      <xdr:col>3</xdr:col>
      <xdr:colOff>1724025</xdr:colOff>
      <xdr:row>19</xdr:row>
      <xdr:rowOff>19050</xdr:rowOff>
    </xdr:from>
    <xdr:ext cx="426457" cy="264560"/>
    <xdr:sp macro="" textlink="">
      <xdr:nvSpPr>
        <xdr:cNvPr id="76" name="TextBox 75">
          <a:extLst>
            <a:ext uri="{FF2B5EF4-FFF2-40B4-BE49-F238E27FC236}">
              <a16:creationId xmlns:a16="http://schemas.microsoft.com/office/drawing/2014/main" id="{A7466412-D262-4EA3-BEC8-937A60C87EEA}"/>
            </a:ext>
          </a:extLst>
        </xdr:cNvPr>
        <xdr:cNvSpPr txBox="1"/>
      </xdr:nvSpPr>
      <xdr:spPr>
        <a:xfrm flipH="1">
          <a:off x="6867525" y="3038475"/>
          <a:ext cx="42645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kern="1200"/>
            <a:t>Yes</a:t>
          </a:r>
        </a:p>
      </xdr:txBody>
    </xdr:sp>
    <xdr:clientData/>
  </xdr:oneCellAnchor>
  <xdr:twoCellAnchor editAs="oneCell">
    <xdr:from>
      <xdr:col>1</xdr:col>
      <xdr:colOff>0</xdr:colOff>
      <xdr:row>4</xdr:row>
      <xdr:rowOff>0</xdr:rowOff>
    </xdr:from>
    <xdr:to>
      <xdr:col>13</xdr:col>
      <xdr:colOff>573612</xdr:colOff>
      <xdr:row>5</xdr:row>
      <xdr:rowOff>82590</xdr:rowOff>
    </xdr:to>
    <xdr:pic>
      <xdr:nvPicPr>
        <xdr:cNvPr id="78" name="Picture 77">
          <a:extLst>
            <a:ext uri="{FF2B5EF4-FFF2-40B4-BE49-F238E27FC236}">
              <a16:creationId xmlns:a16="http://schemas.microsoft.com/office/drawing/2014/main" id="{55FD2BB7-D5E1-9023-E813-29A96109F650}"/>
            </a:ext>
          </a:extLst>
        </xdr:cNvPr>
        <xdr:cNvPicPr>
          <a:picLocks noChangeAspect="1"/>
        </xdr:cNvPicPr>
      </xdr:nvPicPr>
      <xdr:blipFill>
        <a:blip xmlns:r="http://schemas.openxmlformats.org/officeDocument/2006/relationships" r:embed="rId1"/>
        <a:stretch>
          <a:fillRect/>
        </a:stretch>
      </xdr:blipFill>
      <xdr:spPr>
        <a:xfrm>
          <a:off x="266700" y="933450"/>
          <a:ext cx="15137337" cy="285790"/>
        </a:xfrm>
        <a:prstGeom prst="rect">
          <a:avLst/>
        </a:prstGeom>
      </xdr:spPr>
    </xdr:pic>
    <xdr:clientData/>
  </xdr:twoCellAnchor>
  <xdr:twoCellAnchor>
    <xdr:from>
      <xdr:col>6</xdr:col>
      <xdr:colOff>85725</xdr:colOff>
      <xdr:row>27</xdr:row>
      <xdr:rowOff>153243</xdr:rowOff>
    </xdr:from>
    <xdr:to>
      <xdr:col>6</xdr:col>
      <xdr:colOff>1673606</xdr:colOff>
      <xdr:row>36</xdr:row>
      <xdr:rowOff>170055</xdr:rowOff>
    </xdr:to>
    <xdr:sp macro="" textlink="">
      <xdr:nvSpPr>
        <xdr:cNvPr id="79" name="Flowchart: Document 54">
          <a:extLst>
            <a:ext uri="{FF2B5EF4-FFF2-40B4-BE49-F238E27FC236}">
              <a16:creationId xmlns:a16="http://schemas.microsoft.com/office/drawing/2014/main" id="{2CDFA947-D269-413D-AE28-5732A133FA07}"/>
            </a:ext>
          </a:extLst>
        </xdr:cNvPr>
        <xdr:cNvSpPr/>
      </xdr:nvSpPr>
      <xdr:spPr>
        <a:xfrm>
          <a:off x="9477375" y="5811093"/>
          <a:ext cx="1587881" cy="1721787"/>
        </a:xfrm>
        <a:prstGeom prst="flowChartDocument">
          <a:avLst/>
        </a:prstGeom>
        <a:solidFill>
          <a:schemeClr val="bg1"/>
        </a:solidFill>
      </xdr:spPr>
      <xdr:style>
        <a:lnRef idx="2">
          <a:schemeClr val="dk2">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2">
            <a:hueOff val="0"/>
            <a:satOff val="0"/>
            <a:lumOff val="0"/>
            <a:alphaOff val="0"/>
          </a:schemeClr>
        </a:fontRef>
      </xdr:style>
      <xdr:txBody>
        <a:bodyPr spcFirstLastPara="0" vert="horz" wrap="square" lIns="20880" tIns="20880" rIns="20880" bIns="20880" numCol="1" spcCol="1270" anchor="ctr" anchorCtr="0">
          <a:noAutofit/>
        </a:bodyPr>
        <a:lstStyle>
          <a:defPPr>
            <a:defRPr lang="en-US"/>
          </a:defPPr>
          <a:lvl1pPr marL="0" algn="l" defTabSz="457200" rtl="0" eaLnBrk="1" latinLnBrk="0" hangingPunct="1">
            <a:defRPr sz="1800" kern="1200">
              <a:solidFill>
                <a:schemeClr val="dk2">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2">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2">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2">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2">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2">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2">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2">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44500" rtl="0" eaLnBrk="1" latinLnBrk="0" hangingPunct="1">
            <a:lnSpc>
              <a:spcPct val="90000"/>
            </a:lnSpc>
            <a:spcBef>
              <a:spcPct val="0"/>
            </a:spcBef>
            <a:spcAft>
              <a:spcPct val="35000"/>
            </a:spcAft>
            <a:buNone/>
          </a:pPr>
          <a:r>
            <a:rPr lang="en-US" sz="1000" kern="1200">
              <a:solidFill>
                <a:schemeClr val="tx1"/>
              </a:solidFill>
              <a:latin typeface="+mn-lt"/>
              <a:ea typeface="+mn-ea"/>
              <a:cs typeface="+mn-cs"/>
            </a:rPr>
            <a:t>Submit a copy of the workbook and any required documentation to</a:t>
          </a:r>
          <a:r>
            <a:rPr lang="en-US" sz="1000" kern="1200" baseline="0">
              <a:solidFill>
                <a:schemeClr val="tx1"/>
              </a:solidFill>
              <a:latin typeface="+mn-lt"/>
              <a:ea typeface="+mn-ea"/>
              <a:cs typeface="+mn-cs"/>
            </a:rPr>
            <a:t> UW Sustainability at </a:t>
          </a:r>
          <a:r>
            <a:rPr lang="en-US" sz="1000" u="sng" kern="1200">
              <a:solidFill>
                <a:schemeClr val="dk2">
                  <a:hueOff val="0"/>
                  <a:satOff val="0"/>
                  <a:lumOff val="0"/>
                  <a:alphaOff val="0"/>
                </a:schemeClr>
              </a:solidFill>
              <a:effectLst/>
              <a:latin typeface="+mn-lt"/>
              <a:ea typeface="+mn-ea"/>
              <a:cs typeface="+mn-cs"/>
              <a:hlinkClick xmlns:r="http://schemas.openxmlformats.org/officeDocument/2006/relationships" r:id=""/>
            </a:rPr>
            <a:t>greenbuildings@uw.edu</a:t>
          </a:r>
          <a:endParaRPr lang="en-US" sz="1000" kern="1200">
            <a:solidFill>
              <a:schemeClr val="tx1"/>
            </a:solidFill>
            <a:latin typeface="+mn-lt"/>
            <a:ea typeface="+mn-ea"/>
            <a:cs typeface="+mn-cs"/>
          </a:endParaRPr>
        </a:p>
      </xdr:txBody>
    </xdr:sp>
    <xdr:clientData/>
  </xdr:twoCellAnchor>
  <xdr:twoCellAnchor>
    <xdr:from>
      <xdr:col>6</xdr:col>
      <xdr:colOff>837085</xdr:colOff>
      <xdr:row>25</xdr:row>
      <xdr:rowOff>66675</xdr:rowOff>
    </xdr:from>
    <xdr:to>
      <xdr:col>6</xdr:col>
      <xdr:colOff>840474</xdr:colOff>
      <xdr:row>27</xdr:row>
      <xdr:rowOff>131018</xdr:rowOff>
    </xdr:to>
    <xdr:cxnSp macro="">
      <xdr:nvCxnSpPr>
        <xdr:cNvPr id="80" name="Straight Arrow Connector 79">
          <a:extLst>
            <a:ext uri="{FF2B5EF4-FFF2-40B4-BE49-F238E27FC236}">
              <a16:creationId xmlns:a16="http://schemas.microsoft.com/office/drawing/2014/main" id="{0AC4C99C-FB53-4314-B87A-5951F0C22E7A}"/>
            </a:ext>
          </a:extLst>
        </xdr:cNvPr>
        <xdr:cNvCxnSpPr/>
      </xdr:nvCxnSpPr>
      <xdr:spPr>
        <a:xfrm flipH="1">
          <a:off x="10228735" y="5324475"/>
          <a:ext cx="3389" cy="464393"/>
        </a:xfrm>
        <a:prstGeom prst="straightConnector1">
          <a:avLst/>
        </a:prstGeom>
        <a:ln>
          <a:solidFill>
            <a:sysClr val="windowText" lastClr="00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116568</xdr:colOff>
      <xdr:row>18</xdr:row>
      <xdr:rowOff>522514</xdr:rowOff>
    </xdr:from>
    <xdr:to>
      <xdr:col>4</xdr:col>
      <xdr:colOff>402084</xdr:colOff>
      <xdr:row>51</xdr:row>
      <xdr:rowOff>20764</xdr:rowOff>
    </xdr:to>
    <xdr:graphicFrame macro="">
      <xdr:nvGraphicFramePr>
        <xdr:cNvPr id="2" name="Diagram 1">
          <a:extLst>
            <a:ext uri="{FF2B5EF4-FFF2-40B4-BE49-F238E27FC236}">
              <a16:creationId xmlns:a16="http://schemas.microsoft.com/office/drawing/2014/main" id="{2D33D23A-265A-C997-1F98-83A013F182C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6212-7626-4C90-99CF-A97D5DD91416}">
  <dimension ref="A1:T114"/>
  <sheetViews>
    <sheetView tabSelected="1" topLeftCell="A8" workbookViewId="0">
      <selection activeCell="D39" sqref="D39"/>
    </sheetView>
  </sheetViews>
  <sheetFormatPr defaultRowHeight="15"/>
  <cols>
    <col min="1" max="1" width="3.85546875" customWidth="1"/>
    <col min="2" max="2" width="28.5703125" customWidth="1"/>
    <col min="3" max="3" width="41.140625" customWidth="1"/>
    <col min="4" max="4" width="30.5703125" customWidth="1"/>
    <col min="5" max="5" width="4.85546875" customWidth="1"/>
    <col min="6" max="7" width="25.5703125" customWidth="1"/>
    <col min="14" max="14" width="22.85546875" customWidth="1"/>
  </cols>
  <sheetData>
    <row r="1" spans="1:20" ht="24">
      <c r="A1" s="38" t="s">
        <v>0</v>
      </c>
    </row>
    <row r="2" spans="1:20" ht="15.75">
      <c r="B2" s="34" t="s">
        <v>1</v>
      </c>
      <c r="T2" s="46" t="s">
        <v>2</v>
      </c>
    </row>
    <row r="3" spans="1:20" ht="15.75">
      <c r="B3" s="34"/>
      <c r="T3" s="46"/>
    </row>
    <row r="4" spans="1:20" ht="18.75">
      <c r="A4" s="16" t="s">
        <v>3</v>
      </c>
      <c r="B4" s="34"/>
      <c r="T4" s="46"/>
    </row>
    <row r="5" spans="1:20" ht="15.75">
      <c r="B5" s="34"/>
      <c r="T5" s="46"/>
    </row>
    <row r="6" spans="1:20" ht="15.75">
      <c r="B6" s="34"/>
      <c r="T6" s="46"/>
    </row>
    <row r="7" spans="1:20" ht="15.75">
      <c r="B7" s="34" t="s">
        <v>4</v>
      </c>
      <c r="T7" s="46"/>
    </row>
    <row r="8" spans="1:20" ht="16.5" customHeight="1">
      <c r="T8" t="s">
        <v>5</v>
      </c>
    </row>
    <row r="9" spans="1:20" ht="16.5" customHeight="1">
      <c r="A9" s="16" t="s">
        <v>6</v>
      </c>
      <c r="T9" t="s">
        <v>7</v>
      </c>
    </row>
    <row r="10" spans="1:20" ht="15.75">
      <c r="A10" s="34"/>
      <c r="B10" s="34"/>
    </row>
    <row r="11" spans="1:20" ht="21">
      <c r="B11" s="259" t="s">
        <v>8</v>
      </c>
      <c r="C11" s="259"/>
      <c r="D11" s="259"/>
      <c r="E11" s="259"/>
      <c r="F11" s="259"/>
      <c r="G11" s="260" t="s">
        <v>9</v>
      </c>
    </row>
    <row r="12" spans="1:20" ht="18.75">
      <c r="B12" s="261" t="s">
        <v>10</v>
      </c>
      <c r="C12" s="261"/>
      <c r="D12" s="261"/>
      <c r="E12" s="262" t="s">
        <v>11</v>
      </c>
      <c r="F12" s="261"/>
      <c r="G12" s="260"/>
    </row>
    <row r="13" spans="1:20" ht="15.75">
      <c r="A13" s="36"/>
      <c r="B13" s="34"/>
      <c r="E13" s="35"/>
      <c r="F13" s="34"/>
    </row>
    <row r="14" spans="1:20" ht="15.75">
      <c r="A14" s="36"/>
      <c r="B14" s="34"/>
      <c r="E14" s="35"/>
      <c r="F14" s="34"/>
    </row>
    <row r="15" spans="1:20" ht="15.75">
      <c r="A15" s="36"/>
      <c r="B15" s="34"/>
      <c r="E15" s="35"/>
      <c r="F15" s="34"/>
    </row>
    <row r="16" spans="1:20" ht="15.75">
      <c r="A16" s="36"/>
      <c r="B16" s="34"/>
      <c r="E16" s="35"/>
      <c r="F16" s="34"/>
    </row>
    <row r="17" spans="1:13" ht="15.75">
      <c r="A17" s="36"/>
      <c r="B17" s="34"/>
      <c r="E17" s="35"/>
      <c r="F17" s="34"/>
    </row>
    <row r="18" spans="1:13" ht="15.75">
      <c r="A18" s="36"/>
      <c r="B18" s="34"/>
      <c r="E18" s="35"/>
      <c r="F18" s="34"/>
    </row>
    <row r="19" spans="1:13" ht="15.75">
      <c r="A19" s="36"/>
      <c r="B19" s="34"/>
      <c r="E19" s="35"/>
      <c r="F19" s="34"/>
    </row>
    <row r="20" spans="1:13" ht="15.75">
      <c r="A20" s="36"/>
      <c r="B20" s="34"/>
      <c r="E20" s="35"/>
      <c r="F20" s="34"/>
    </row>
    <row r="21" spans="1:13" ht="15.75">
      <c r="A21" s="36"/>
      <c r="B21" s="34"/>
      <c r="E21" s="35"/>
      <c r="F21" s="34"/>
    </row>
    <row r="22" spans="1:13" ht="15.75">
      <c r="A22" s="36"/>
      <c r="B22" s="34"/>
      <c r="E22" s="35"/>
      <c r="F22" s="34"/>
    </row>
    <row r="23" spans="1:13" ht="15.75">
      <c r="A23" s="36"/>
      <c r="B23" s="34"/>
      <c r="E23" s="35"/>
      <c r="F23" s="34"/>
    </row>
    <row r="24" spans="1:13" ht="15.75">
      <c r="A24" s="36"/>
      <c r="B24" s="34"/>
      <c r="E24" s="35"/>
      <c r="F24" s="34"/>
    </row>
    <row r="25" spans="1:13" ht="15.75">
      <c r="A25" s="36"/>
      <c r="B25" s="34"/>
      <c r="E25" s="35"/>
      <c r="F25" s="34"/>
    </row>
    <row r="26" spans="1:13" ht="15.75">
      <c r="A26" s="36"/>
      <c r="B26" s="34"/>
      <c r="E26" s="35"/>
      <c r="F26" s="34"/>
    </row>
    <row r="27" spans="1:13" ht="15.75">
      <c r="A27" s="36"/>
      <c r="B27" s="34"/>
      <c r="E27" s="35"/>
      <c r="F27" s="34"/>
    </row>
    <row r="28" spans="1:13" ht="15.95" customHeight="1">
      <c r="A28" s="36"/>
      <c r="B28" s="34"/>
      <c r="C28" s="39"/>
      <c r="D28" s="39"/>
      <c r="E28" s="35"/>
      <c r="F28" s="34"/>
    </row>
    <row r="29" spans="1:13" ht="15.75">
      <c r="A29" s="36"/>
      <c r="B29" s="34"/>
      <c r="E29" s="35"/>
      <c r="F29" s="34"/>
    </row>
    <row r="30" spans="1:13" ht="15.75">
      <c r="F30" s="37"/>
    </row>
    <row r="31" spans="1:13" ht="15.75" customHeight="1">
      <c r="F31" s="257"/>
      <c r="G31" s="257"/>
      <c r="H31" s="257"/>
      <c r="I31" s="257"/>
      <c r="J31" s="257"/>
      <c r="K31" s="257"/>
      <c r="L31" s="257"/>
      <c r="M31" s="257"/>
    </row>
    <row r="39" spans="1:13" ht="18.75">
      <c r="A39" s="16" t="s">
        <v>12</v>
      </c>
      <c r="F39" s="257"/>
      <c r="G39" s="257"/>
      <c r="H39" s="257"/>
      <c r="I39" s="257"/>
      <c r="J39" s="257"/>
      <c r="K39" s="257"/>
      <c r="L39" s="257"/>
      <c r="M39" s="257"/>
    </row>
    <row r="40" spans="1:13" ht="15.75">
      <c r="B40" s="126" t="s">
        <v>13</v>
      </c>
      <c r="C40" s="126"/>
      <c r="F40" s="37"/>
    </row>
    <row r="41" spans="1:13" ht="15.75">
      <c r="F41" s="37"/>
    </row>
    <row r="42" spans="1:13" ht="15.75">
      <c r="B42" t="s">
        <v>14</v>
      </c>
      <c r="F42" s="37"/>
    </row>
    <row r="43" spans="1:13" ht="16.5" thickBot="1">
      <c r="F43" s="37"/>
    </row>
    <row r="44" spans="1:13" ht="30.6" customHeight="1" thickTop="1" thickBot="1">
      <c r="B44" s="258" t="s">
        <v>15</v>
      </c>
      <c r="C44" s="258"/>
      <c r="F44" s="37"/>
    </row>
    <row r="45" spans="1:13" ht="15.75" thickTop="1"/>
    <row r="46" spans="1:13">
      <c r="B46" t="s">
        <v>16</v>
      </c>
    </row>
    <row r="47" spans="1:13">
      <c r="B47" s="67" t="s">
        <v>17</v>
      </c>
      <c r="D47" s="129" t="s">
        <v>18</v>
      </c>
    </row>
    <row r="48" spans="1:13">
      <c r="B48" s="68" t="s">
        <v>19</v>
      </c>
      <c r="C48" s="125" t="s">
        <v>20</v>
      </c>
      <c r="D48" s="127" t="s">
        <v>21</v>
      </c>
    </row>
    <row r="49" spans="1:2">
      <c r="B49" s="69" t="s">
        <v>22</v>
      </c>
    </row>
    <row r="53" spans="1:2" ht="18.75">
      <c r="A53" s="16"/>
    </row>
    <row r="114" spans="18:18">
      <c r="R114" t="s">
        <v>23</v>
      </c>
    </row>
  </sheetData>
  <mergeCells count="7">
    <mergeCell ref="F39:M39"/>
    <mergeCell ref="B44:C44"/>
    <mergeCell ref="B11:F11"/>
    <mergeCell ref="G11:G12"/>
    <mergeCell ref="B12:D12"/>
    <mergeCell ref="E12:F12"/>
    <mergeCell ref="F31:M31"/>
  </mergeCells>
  <conditionalFormatting sqref="B47:B49">
    <cfRule type="containsText" dxfId="953" priority="10" operator="containsText" text="On track">
      <formula>NOT(ISERROR(SEARCH("On track",B47)))</formula>
    </cfRule>
    <cfRule type="containsText" dxfId="952" priority="11" operator="containsText" text="In Progress">
      <formula>NOT(ISERROR(SEARCH("In Progress",B47)))</formula>
    </cfRule>
    <cfRule type="containsText" dxfId="951" priority="12" operator="containsText" text="No">
      <formula>NOT(ISERROR(SEARCH("No",B47)))</formula>
    </cfRule>
    <cfRule type="containsText" dxfId="950" priority="13" operator="containsText" text="Off track">
      <formula>NOT(ISERROR(SEARCH("Off track",B47)))</formula>
    </cfRule>
    <cfRule type="containsText" dxfId="949" priority="14" operator="containsText" text="Still in development">
      <formula>NOT(ISERROR(SEARCH("Still in development",B47)))</formula>
    </cfRule>
    <cfRule type="containsText" dxfId="948" priority="15" operator="containsText" text="Yes">
      <formula>NOT(ISERROR(SEARCH("Yes",B47)))</formula>
    </cfRule>
    <cfRule type="containsBlanks" dxfId="947" priority="16">
      <formula>LEN(TRIM(B47))=0</formula>
    </cfRule>
  </conditionalFormatting>
  <conditionalFormatting sqref="D47">
    <cfRule type="containsText" dxfId="946" priority="1" operator="containsText" text="On track">
      <formula>NOT(ISERROR(SEARCH("On track",D47)))</formula>
    </cfRule>
    <cfRule type="containsText" dxfId="945" priority="2" operator="containsText" text="In Progress">
      <formula>NOT(ISERROR(SEARCH("In Progress",D47)))</formula>
    </cfRule>
    <cfRule type="containsText" dxfId="944" priority="4" operator="containsText" text="Off track">
      <formula>NOT(ISERROR(SEARCH("Off track",D47)))</formula>
    </cfRule>
    <cfRule type="containsText" dxfId="943" priority="5" operator="containsText" text="Still in development">
      <formula>NOT(ISERROR(SEARCH("Still in development",D47)))</formula>
    </cfRule>
    <cfRule type="containsBlanks" dxfId="942" priority="7">
      <formula>LEN(TRIM(D47))=0</formula>
    </cfRule>
  </conditionalFormatting>
  <conditionalFormatting sqref="D47:D48">
    <cfRule type="containsText" dxfId="941" priority="3" operator="containsText" text="No">
      <formula>NOT(ISERROR(SEARCH("No",D47)))</formula>
    </cfRule>
    <cfRule type="containsText" dxfId="940" priority="6" operator="containsText" text="Yes">
      <formula>NOT(ISERROR(SEARCH("Yes",D47)))</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8CD0-4B12-4448-86CA-5F6076462705}">
  <sheetPr>
    <tabColor rgb="FFA7882A"/>
  </sheetPr>
  <dimension ref="A1:F153"/>
  <sheetViews>
    <sheetView workbookViewId="0">
      <selection activeCell="D21" sqref="D21"/>
    </sheetView>
  </sheetViews>
  <sheetFormatPr defaultRowHeight="15" customHeight="1"/>
  <cols>
    <col min="1" max="1" width="8.140625" customWidth="1"/>
    <col min="2" max="2" width="37.28515625" style="2" customWidth="1"/>
    <col min="3" max="3" width="12.28515625" customWidth="1"/>
    <col min="4" max="4" width="23.42578125" style="1" customWidth="1"/>
    <col min="5" max="5" width="21.5703125" style="1" customWidth="1"/>
    <col min="6" max="6" width="65.28515625" customWidth="1"/>
  </cols>
  <sheetData>
    <row r="1" spans="1:6" ht="27.6" customHeight="1">
      <c r="A1" s="21" t="s">
        <v>24</v>
      </c>
      <c r="B1" s="21"/>
      <c r="C1" s="21"/>
      <c r="D1" s="21"/>
      <c r="E1" s="21"/>
      <c r="F1" s="21"/>
    </row>
    <row r="2" spans="1:6" ht="18.75">
      <c r="A2" s="28" t="s">
        <v>25</v>
      </c>
      <c r="B2" s="22"/>
      <c r="C2" s="17"/>
      <c r="D2" s="17"/>
      <c r="E2" s="17"/>
      <c r="F2" s="17"/>
    </row>
    <row r="4" spans="1:6" ht="24">
      <c r="A4" s="4" t="s">
        <v>26</v>
      </c>
    </row>
    <row r="5" spans="1:6" ht="15" customHeight="1" thickBot="1">
      <c r="A5" s="18"/>
      <c r="B5" s="10" t="s">
        <v>27</v>
      </c>
      <c r="C5" s="11" t="s">
        <v>28</v>
      </c>
      <c r="D5" s="11" t="s">
        <v>29</v>
      </c>
      <c r="E5" s="11" t="s">
        <v>30</v>
      </c>
      <c r="F5" s="12" t="s">
        <v>31</v>
      </c>
    </row>
    <row r="6" spans="1:6" s="6" customFormat="1" ht="48" customHeight="1">
      <c r="A6" s="19" t="s">
        <v>32</v>
      </c>
      <c r="B6" s="20" t="s">
        <v>33</v>
      </c>
      <c r="C6" s="7"/>
      <c r="D6" s="40" t="s">
        <v>34</v>
      </c>
      <c r="E6" s="40" t="s">
        <v>35</v>
      </c>
      <c r="F6" s="43" t="s">
        <v>36</v>
      </c>
    </row>
    <row r="7" spans="1:6" s="6" customFormat="1" ht="19.5" customHeight="1" thickTop="1" thickBot="1">
      <c r="A7" s="19" t="s">
        <v>37</v>
      </c>
      <c r="B7" s="29" t="s">
        <v>38</v>
      </c>
      <c r="C7" s="7"/>
      <c r="D7" s="40" t="s">
        <v>39</v>
      </c>
      <c r="E7" s="40" t="s">
        <v>35</v>
      </c>
      <c r="F7" s="41"/>
    </row>
    <row r="8" spans="1:6" s="6" customFormat="1" ht="18.75" customHeight="1" thickTop="1" thickBot="1">
      <c r="A8" s="19" t="s">
        <v>40</v>
      </c>
      <c r="B8" s="8" t="s">
        <v>41</v>
      </c>
      <c r="C8" s="7"/>
      <c r="D8" s="40" t="s">
        <v>42</v>
      </c>
      <c r="E8" s="42" t="s">
        <v>35</v>
      </c>
      <c r="F8" s="41"/>
    </row>
    <row r="9" spans="1:6" s="6" customFormat="1" ht="36" customHeight="1" thickTop="1" thickBot="1">
      <c r="A9" s="19" t="s">
        <v>43</v>
      </c>
      <c r="B9" s="8" t="s">
        <v>44</v>
      </c>
      <c r="C9" s="7"/>
      <c r="D9" s="40" t="s">
        <v>45</v>
      </c>
      <c r="E9" s="40" t="s">
        <v>46</v>
      </c>
      <c r="F9" s="40" t="s">
        <v>47</v>
      </c>
    </row>
    <row r="10" spans="1:6" s="6" customFormat="1" ht="45">
      <c r="A10" s="19" t="s">
        <v>48</v>
      </c>
      <c r="B10" s="20" t="s">
        <v>49</v>
      </c>
      <c r="C10" s="7"/>
      <c r="D10" s="40" t="s">
        <v>50</v>
      </c>
      <c r="E10" s="40" t="s">
        <v>51</v>
      </c>
      <c r="F10" s="40" t="s">
        <v>52</v>
      </c>
    </row>
    <row r="11" spans="1:6" ht="15.75" thickTop="1">
      <c r="D11" s="2"/>
      <c r="E11" s="2"/>
      <c r="F11" s="3"/>
    </row>
    <row r="12" spans="1:6">
      <c r="D12" s="2"/>
      <c r="E12" s="2"/>
      <c r="F12" s="3"/>
    </row>
    <row r="13" spans="1:6">
      <c r="D13" s="2"/>
      <c r="E13" s="2"/>
      <c r="F13" s="3"/>
    </row>
    <row r="14" spans="1:6">
      <c r="C14" s="5"/>
      <c r="D14" s="2"/>
      <c r="E14" s="2"/>
      <c r="F14" s="3"/>
    </row>
    <row r="15" spans="1:6">
      <c r="C15" s="5"/>
      <c r="D15" s="2"/>
      <c r="E15" s="2"/>
      <c r="F15" s="3"/>
    </row>
    <row r="16" spans="1:6">
      <c r="C16" s="5"/>
      <c r="D16" s="2"/>
      <c r="E16" s="2"/>
      <c r="F16" s="3"/>
    </row>
    <row r="17" spans="3:6">
      <c r="C17" s="5"/>
      <c r="D17" s="2"/>
      <c r="E17" s="2"/>
      <c r="F17" s="3"/>
    </row>
    <row r="18" spans="3:6">
      <c r="C18" s="5"/>
      <c r="D18" s="2"/>
      <c r="E18" s="2"/>
      <c r="F18" s="3"/>
    </row>
    <row r="19" spans="3:6">
      <c r="C19" s="5"/>
      <c r="D19" s="2"/>
      <c r="E19" s="2"/>
      <c r="F19" s="3"/>
    </row>
    <row r="20" spans="3:6">
      <c r="C20" s="5"/>
      <c r="D20" s="2"/>
      <c r="E20" s="2"/>
      <c r="F20" s="3"/>
    </row>
    <row r="21" spans="3:6">
      <c r="C21" s="5"/>
      <c r="D21" s="2"/>
      <c r="E21" s="2"/>
      <c r="F21" s="3"/>
    </row>
    <row r="22" spans="3:6">
      <c r="C22" s="5"/>
      <c r="D22" s="2"/>
      <c r="E22" s="2"/>
      <c r="F22" s="3"/>
    </row>
    <row r="23" spans="3:6">
      <c r="C23" s="5"/>
      <c r="D23" s="2"/>
      <c r="E23" s="2"/>
      <c r="F23" s="3"/>
    </row>
    <row r="24" spans="3:6">
      <c r="C24" s="5"/>
      <c r="D24" s="2"/>
      <c r="E24" s="2"/>
      <c r="F24" s="3"/>
    </row>
    <row r="25" spans="3:6">
      <c r="C25" s="5"/>
      <c r="D25" s="2"/>
      <c r="E25" s="2"/>
      <c r="F25" s="3"/>
    </row>
    <row r="26" spans="3:6">
      <c r="C26" s="5"/>
      <c r="D26" s="2"/>
      <c r="E26" s="2"/>
      <c r="F26" s="3"/>
    </row>
    <row r="27" spans="3:6">
      <c r="C27" s="5"/>
      <c r="D27" s="2"/>
      <c r="E27" s="2"/>
      <c r="F27" s="3"/>
    </row>
    <row r="28" spans="3:6">
      <c r="D28" s="2"/>
      <c r="E28" s="2"/>
      <c r="F28" s="3"/>
    </row>
    <row r="29" spans="3:6">
      <c r="D29" s="2"/>
      <c r="E29" s="2"/>
      <c r="F29" s="3"/>
    </row>
    <row r="30" spans="3:6">
      <c r="D30" s="2"/>
      <c r="E30" s="2"/>
      <c r="F30" s="3"/>
    </row>
    <row r="31" spans="3:6">
      <c r="D31" s="2"/>
      <c r="E31" s="2"/>
      <c r="F31" s="3"/>
    </row>
    <row r="32" spans="3:6">
      <c r="D32" s="2"/>
      <c r="E32" s="2"/>
      <c r="F32" s="3"/>
    </row>
    <row r="33" spans="4:6">
      <c r="D33" s="2"/>
      <c r="E33" s="2"/>
      <c r="F33" s="3"/>
    </row>
    <row r="34" spans="4:6">
      <c r="D34" s="2"/>
      <c r="E34" s="2"/>
      <c r="F34" s="3"/>
    </row>
    <row r="35" spans="4:6">
      <c r="D35" s="2"/>
      <c r="E35" s="2"/>
      <c r="F35" s="3"/>
    </row>
    <row r="36" spans="4:6">
      <c r="D36" s="2"/>
      <c r="E36" s="2"/>
      <c r="F36" s="3"/>
    </row>
    <row r="37" spans="4:6">
      <c r="D37" s="2"/>
      <c r="E37" s="2"/>
      <c r="F37" s="3"/>
    </row>
    <row r="38" spans="4:6">
      <c r="D38" s="2"/>
      <c r="E38" s="2"/>
      <c r="F38" s="3"/>
    </row>
    <row r="39" spans="4:6">
      <c r="D39" s="2"/>
      <c r="E39" s="2"/>
      <c r="F39" s="3"/>
    </row>
    <row r="40" spans="4:6">
      <c r="D40" s="2"/>
      <c r="E40" s="2"/>
      <c r="F40" s="3"/>
    </row>
    <row r="41" spans="4:6">
      <c r="D41" s="2"/>
      <c r="E41" s="2"/>
      <c r="F41" s="3"/>
    </row>
    <row r="42" spans="4:6">
      <c r="D42" s="2"/>
      <c r="E42" s="2"/>
      <c r="F42" s="3"/>
    </row>
    <row r="43" spans="4:6">
      <c r="D43" s="2"/>
      <c r="E43" s="2"/>
      <c r="F43" s="3"/>
    </row>
    <row r="44" spans="4:6">
      <c r="D44" s="2"/>
      <c r="E44" s="2"/>
      <c r="F44" s="3"/>
    </row>
    <row r="45" spans="4:6">
      <c r="D45" s="2"/>
      <c r="E45" s="2"/>
      <c r="F45" s="3"/>
    </row>
    <row r="46" spans="4:6">
      <c r="D46" s="2"/>
      <c r="E46" s="2"/>
      <c r="F46" s="3"/>
    </row>
    <row r="47" spans="4:6">
      <c r="D47" s="2"/>
      <c r="E47" s="2"/>
      <c r="F47" s="3"/>
    </row>
    <row r="48" spans="4:6">
      <c r="D48" s="2"/>
      <c r="E48" s="2"/>
      <c r="F48" s="3"/>
    </row>
    <row r="49" spans="4:6">
      <c r="D49" s="2"/>
      <c r="E49" s="2"/>
      <c r="F49" s="3"/>
    </row>
    <row r="50" spans="4:6">
      <c r="D50" s="2"/>
      <c r="E50" s="2"/>
      <c r="F50" s="3"/>
    </row>
    <row r="51" spans="4:6">
      <c r="D51" s="2"/>
      <c r="E51" s="2"/>
      <c r="F51" s="3"/>
    </row>
    <row r="52" spans="4:6">
      <c r="D52" s="2"/>
      <c r="E52" s="2"/>
      <c r="F52" s="3"/>
    </row>
    <row r="53" spans="4:6">
      <c r="D53" s="2"/>
      <c r="E53" s="2"/>
      <c r="F53" s="3"/>
    </row>
    <row r="54" spans="4:6">
      <c r="D54" s="2"/>
      <c r="E54" s="2"/>
      <c r="F54" s="3"/>
    </row>
    <row r="55" spans="4:6">
      <c r="D55" s="2"/>
      <c r="E55" s="2"/>
      <c r="F55" s="3"/>
    </row>
    <row r="56" spans="4:6">
      <c r="D56" s="2"/>
      <c r="E56" s="2"/>
      <c r="F56" s="3"/>
    </row>
    <row r="57" spans="4:6">
      <c r="D57" s="2"/>
      <c r="E57" s="2"/>
      <c r="F57" s="3"/>
    </row>
    <row r="58" spans="4:6">
      <c r="D58" s="2"/>
      <c r="E58" s="2"/>
      <c r="F58" s="3"/>
    </row>
    <row r="59" spans="4:6">
      <c r="D59" s="2"/>
      <c r="E59" s="2"/>
      <c r="F59" s="3"/>
    </row>
    <row r="60" spans="4:6">
      <c r="D60" s="2"/>
      <c r="E60" s="2"/>
      <c r="F60" s="3"/>
    </row>
    <row r="61" spans="4:6">
      <c r="D61" s="2"/>
      <c r="E61" s="2"/>
      <c r="F61" s="3"/>
    </row>
    <row r="62" spans="4:6">
      <c r="D62" s="2"/>
      <c r="E62" s="2"/>
      <c r="F62" s="3"/>
    </row>
    <row r="63" spans="4:6">
      <c r="D63" s="2"/>
      <c r="E63" s="2"/>
      <c r="F63" s="3"/>
    </row>
    <row r="64" spans="4:6">
      <c r="D64" s="2"/>
      <c r="E64" s="2"/>
      <c r="F64" s="3"/>
    </row>
    <row r="65" spans="4:6">
      <c r="D65" s="2"/>
      <c r="E65" s="2"/>
      <c r="F65" s="3"/>
    </row>
    <row r="66" spans="4:6">
      <c r="D66" s="2"/>
      <c r="E66" s="2"/>
      <c r="F66" s="3"/>
    </row>
    <row r="67" spans="4:6">
      <c r="D67" s="2"/>
      <c r="E67" s="2"/>
      <c r="F67" s="3"/>
    </row>
    <row r="68" spans="4:6">
      <c r="D68" s="2"/>
      <c r="E68" s="2"/>
      <c r="F68" s="3"/>
    </row>
    <row r="69" spans="4:6">
      <c r="D69" s="2"/>
      <c r="E69" s="2"/>
      <c r="F69" s="3"/>
    </row>
    <row r="70" spans="4:6">
      <c r="D70" s="2"/>
      <c r="E70" s="2"/>
      <c r="F70" s="3"/>
    </row>
    <row r="71" spans="4:6">
      <c r="D71" s="2"/>
      <c r="E71" s="2"/>
      <c r="F71" s="3"/>
    </row>
    <row r="72" spans="4:6">
      <c r="D72" s="2"/>
      <c r="E72" s="2"/>
      <c r="F72" s="3"/>
    </row>
    <row r="73" spans="4:6">
      <c r="D73" s="2"/>
      <c r="E73" s="2"/>
      <c r="F73" s="3"/>
    </row>
    <row r="74" spans="4:6">
      <c r="D74" s="2"/>
      <c r="E74" s="2"/>
      <c r="F74" s="3"/>
    </row>
    <row r="75" spans="4:6">
      <c r="D75" s="2"/>
      <c r="E75" s="2"/>
      <c r="F75" s="3"/>
    </row>
    <row r="76" spans="4:6">
      <c r="D76" s="2"/>
      <c r="E76" s="2"/>
      <c r="F76" s="3"/>
    </row>
    <row r="77" spans="4:6">
      <c r="D77" s="2"/>
      <c r="E77" s="2"/>
      <c r="F77" s="3"/>
    </row>
    <row r="78" spans="4:6">
      <c r="D78" s="2"/>
      <c r="E78" s="2"/>
      <c r="F78" s="3"/>
    </row>
    <row r="79" spans="4:6">
      <c r="D79" s="2"/>
      <c r="E79" s="2"/>
      <c r="F79" s="3"/>
    </row>
    <row r="80" spans="4:6">
      <c r="D80" s="2"/>
      <c r="E80" s="2"/>
      <c r="F80" s="3"/>
    </row>
    <row r="81" spans="4:6">
      <c r="D81" s="2"/>
      <c r="E81" s="2"/>
      <c r="F81" s="3"/>
    </row>
    <row r="82" spans="4:6">
      <c r="D82" s="2"/>
      <c r="E82" s="2"/>
      <c r="F82" s="3"/>
    </row>
    <row r="83" spans="4:6">
      <c r="D83" s="2"/>
      <c r="E83" s="2"/>
      <c r="F83" s="3"/>
    </row>
    <row r="84" spans="4:6">
      <c r="D84" s="2"/>
      <c r="E84" s="2"/>
      <c r="F84" s="3"/>
    </row>
    <row r="85" spans="4:6">
      <c r="D85" s="2"/>
      <c r="E85" s="2"/>
      <c r="F85" s="3"/>
    </row>
    <row r="86" spans="4:6">
      <c r="D86" s="2"/>
      <c r="E86" s="2"/>
      <c r="F86" s="3"/>
    </row>
    <row r="87" spans="4:6">
      <c r="D87" s="2"/>
      <c r="E87" s="2"/>
      <c r="F87" s="3"/>
    </row>
    <row r="88" spans="4:6">
      <c r="D88" s="2"/>
      <c r="E88" s="2"/>
      <c r="F88" s="3"/>
    </row>
    <row r="89" spans="4:6">
      <c r="D89" s="2"/>
      <c r="E89" s="2"/>
      <c r="F89" s="3"/>
    </row>
    <row r="90" spans="4:6">
      <c r="D90" s="2"/>
      <c r="E90" s="2"/>
      <c r="F90" s="3"/>
    </row>
    <row r="91" spans="4:6">
      <c r="D91" s="2"/>
      <c r="E91" s="2"/>
      <c r="F91" s="3"/>
    </row>
    <row r="92" spans="4:6">
      <c r="D92" s="2"/>
      <c r="E92" s="2"/>
      <c r="F92" s="3"/>
    </row>
    <row r="93" spans="4:6">
      <c r="D93" s="2"/>
      <c r="E93" s="2"/>
      <c r="F93" s="3"/>
    </row>
    <row r="94" spans="4:6">
      <c r="D94" s="2"/>
      <c r="E94" s="2"/>
      <c r="F94" s="3"/>
    </row>
    <row r="95" spans="4:6">
      <c r="D95" s="2"/>
      <c r="E95" s="2"/>
      <c r="F95" s="3"/>
    </row>
    <row r="96" spans="4:6">
      <c r="D96" s="2"/>
      <c r="E96" s="2"/>
      <c r="F96" s="3"/>
    </row>
    <row r="97" spans="4:6">
      <c r="D97" s="2"/>
      <c r="E97" s="2"/>
      <c r="F97" s="3"/>
    </row>
    <row r="98" spans="4:6">
      <c r="D98" s="2"/>
      <c r="E98" s="2"/>
      <c r="F98" s="3"/>
    </row>
    <row r="99" spans="4:6">
      <c r="D99" s="2"/>
      <c r="E99" s="2"/>
      <c r="F99" s="3"/>
    </row>
    <row r="100" spans="4:6">
      <c r="D100" s="2"/>
      <c r="E100" s="2"/>
      <c r="F100" s="3"/>
    </row>
    <row r="101" spans="4:6">
      <c r="D101" s="2"/>
      <c r="E101" s="2"/>
      <c r="F101" s="3"/>
    </row>
    <row r="102" spans="4:6">
      <c r="D102" s="2"/>
      <c r="E102" s="2"/>
      <c r="F102" s="3"/>
    </row>
    <row r="103" spans="4:6">
      <c r="D103" s="2"/>
      <c r="E103" s="2"/>
      <c r="F103" s="3"/>
    </row>
    <row r="104" spans="4:6">
      <c r="D104" s="2"/>
      <c r="E104" s="2"/>
      <c r="F104" s="3"/>
    </row>
    <row r="105" spans="4:6">
      <c r="D105" s="2"/>
      <c r="E105" s="2"/>
      <c r="F105" s="3"/>
    </row>
    <row r="106" spans="4:6">
      <c r="D106" s="2"/>
      <c r="E106" s="2"/>
      <c r="F106" s="3"/>
    </row>
    <row r="107" spans="4:6">
      <c r="D107" s="2"/>
      <c r="E107" s="2"/>
      <c r="F107" s="3"/>
    </row>
    <row r="108" spans="4:6">
      <c r="D108" s="2"/>
      <c r="E108" s="2"/>
      <c r="F108" s="3"/>
    </row>
    <row r="109" spans="4:6">
      <c r="D109" s="2"/>
      <c r="E109" s="2"/>
      <c r="F109" s="3"/>
    </row>
    <row r="110" spans="4:6">
      <c r="D110" s="2"/>
      <c r="E110" s="2"/>
      <c r="F110" s="3"/>
    </row>
    <row r="111" spans="4:6">
      <c r="D111" s="2"/>
      <c r="E111" s="2"/>
      <c r="F111" s="3"/>
    </row>
    <row r="112" spans="4:6">
      <c r="D112" s="2"/>
      <c r="E112" s="2"/>
      <c r="F112" s="3"/>
    </row>
    <row r="113" spans="4:6">
      <c r="D113" s="2"/>
      <c r="E113" s="2"/>
      <c r="F113" s="3"/>
    </row>
    <row r="114" spans="4:6">
      <c r="D114" s="2"/>
      <c r="E114" s="2"/>
      <c r="F114" s="3"/>
    </row>
    <row r="115" spans="4:6">
      <c r="D115" s="2"/>
      <c r="E115" s="2"/>
      <c r="F115" s="3"/>
    </row>
    <row r="116" spans="4:6">
      <c r="D116" s="2"/>
      <c r="E116" s="2"/>
      <c r="F116" s="3"/>
    </row>
    <row r="117" spans="4:6">
      <c r="D117" s="2"/>
      <c r="E117" s="2"/>
      <c r="F117" s="3"/>
    </row>
    <row r="118" spans="4:6">
      <c r="D118" s="2"/>
      <c r="E118" s="2"/>
      <c r="F118" s="3"/>
    </row>
    <row r="119" spans="4:6">
      <c r="D119" s="2"/>
      <c r="E119" s="2"/>
      <c r="F119" s="3"/>
    </row>
    <row r="120" spans="4:6">
      <c r="D120" s="2"/>
      <c r="E120" s="2"/>
      <c r="F120" s="3"/>
    </row>
    <row r="121" spans="4:6">
      <c r="D121" s="2"/>
      <c r="E121" s="2"/>
      <c r="F121" s="3"/>
    </row>
    <row r="122" spans="4:6">
      <c r="D122" s="2"/>
      <c r="E122" s="2"/>
      <c r="F122" s="3"/>
    </row>
    <row r="123" spans="4:6">
      <c r="D123" s="2"/>
      <c r="E123" s="2"/>
      <c r="F123" s="3"/>
    </row>
    <row r="124" spans="4:6">
      <c r="D124" s="2"/>
      <c r="E124" s="2"/>
      <c r="F124" s="3"/>
    </row>
    <row r="125" spans="4:6">
      <c r="D125" s="2"/>
      <c r="E125" s="2"/>
      <c r="F125" s="3"/>
    </row>
    <row r="126" spans="4:6">
      <c r="D126" s="2"/>
      <c r="E126" s="2"/>
      <c r="F126" s="3"/>
    </row>
    <row r="127" spans="4:6">
      <c r="D127" s="2"/>
      <c r="E127" s="2"/>
      <c r="F127" s="3"/>
    </row>
    <row r="128" spans="4:6">
      <c r="D128" s="2"/>
      <c r="E128" s="2"/>
      <c r="F128" s="3"/>
    </row>
    <row r="129" spans="4:6">
      <c r="D129" s="2"/>
      <c r="E129" s="2"/>
      <c r="F129" s="3"/>
    </row>
    <row r="130" spans="4:6">
      <c r="D130" s="2"/>
      <c r="E130" s="2"/>
      <c r="F130" s="3"/>
    </row>
    <row r="131" spans="4:6">
      <c r="D131" s="2"/>
      <c r="E131" s="2"/>
      <c r="F131" s="3"/>
    </row>
    <row r="132" spans="4:6">
      <c r="D132" s="2"/>
      <c r="E132" s="2"/>
      <c r="F132" s="3"/>
    </row>
    <row r="133" spans="4:6">
      <c r="D133" s="2"/>
      <c r="E133" s="2"/>
      <c r="F133" s="3"/>
    </row>
    <row r="134" spans="4:6">
      <c r="D134" s="2"/>
      <c r="E134" s="2"/>
      <c r="F134" s="3"/>
    </row>
    <row r="135" spans="4:6">
      <c r="D135" s="2"/>
      <c r="E135" s="2"/>
      <c r="F135" s="3"/>
    </row>
    <row r="136" spans="4:6">
      <c r="D136" s="2"/>
      <c r="E136" s="2"/>
      <c r="F136" s="3"/>
    </row>
    <row r="137" spans="4:6">
      <c r="D137" s="2"/>
      <c r="E137" s="2"/>
      <c r="F137" s="3"/>
    </row>
    <row r="138" spans="4:6">
      <c r="D138" s="2"/>
      <c r="E138" s="2"/>
      <c r="F138" s="3"/>
    </row>
    <row r="139" spans="4:6">
      <c r="D139" s="2"/>
      <c r="E139" s="2"/>
      <c r="F139" s="3"/>
    </row>
    <row r="140" spans="4:6">
      <c r="D140" s="2"/>
      <c r="E140" s="2"/>
      <c r="F140" s="3"/>
    </row>
    <row r="141" spans="4:6">
      <c r="D141" s="2"/>
      <c r="E141" s="2"/>
      <c r="F141" s="3"/>
    </row>
    <row r="142" spans="4:6">
      <c r="D142" s="2"/>
      <c r="E142" s="2"/>
      <c r="F142" s="3"/>
    </row>
    <row r="143" spans="4:6">
      <c r="D143" s="2"/>
      <c r="E143" s="2"/>
      <c r="F143" s="3"/>
    </row>
    <row r="144" spans="4:6">
      <c r="D144" s="2"/>
      <c r="E144" s="2"/>
      <c r="F144" s="3"/>
    </row>
    <row r="145" spans="4:6">
      <c r="D145" s="2"/>
      <c r="E145" s="2"/>
      <c r="F145" s="3"/>
    </row>
    <row r="146" spans="4:6">
      <c r="D146" s="2"/>
      <c r="E146" s="2"/>
      <c r="F146" s="3"/>
    </row>
    <row r="147" spans="4:6">
      <c r="D147" s="2"/>
      <c r="E147" s="2"/>
      <c r="F147" s="3"/>
    </row>
    <row r="148" spans="4:6">
      <c r="D148" s="2"/>
      <c r="E148" s="2"/>
      <c r="F148" s="3"/>
    </row>
    <row r="149" spans="4:6">
      <c r="D149" s="2"/>
      <c r="E149" s="2"/>
      <c r="F149" s="3"/>
    </row>
    <row r="150" spans="4:6">
      <c r="D150" s="2"/>
      <c r="E150" s="2"/>
      <c r="F150" s="3"/>
    </row>
    <row r="151" spans="4:6">
      <c r="D151" s="2"/>
      <c r="E151" s="2"/>
      <c r="F151" s="3"/>
    </row>
    <row r="152" spans="4:6">
      <c r="D152" s="2"/>
      <c r="E152" s="2"/>
      <c r="F152" s="3"/>
    </row>
    <row r="153" spans="4:6">
      <c r="D153" s="2"/>
      <c r="E153" s="2"/>
      <c r="F153" s="3"/>
    </row>
  </sheetData>
  <sheetProtection sheet="1" objects="1" scenarios="1"/>
  <protectedRanges>
    <protectedRange sqref="C6:C10" name="Input"/>
  </protectedRanges>
  <conditionalFormatting sqref="D6:D10">
    <cfRule type="expression" dxfId="939" priority="2">
      <formula>$C6="Y"</formula>
    </cfRule>
  </conditionalFormatting>
  <conditionalFormatting sqref="E6">
    <cfRule type="expression" dxfId="938" priority="9">
      <formula>$C$6="N"</formula>
    </cfRule>
  </conditionalFormatting>
  <conditionalFormatting sqref="E7">
    <cfRule type="expression" dxfId="937" priority="8">
      <formula>$C$7="N"</formula>
    </cfRule>
  </conditionalFormatting>
  <conditionalFormatting sqref="E8">
    <cfRule type="expression" dxfId="936" priority="5">
      <formula>$C$8="N"</formula>
    </cfRule>
  </conditionalFormatting>
  <conditionalFormatting sqref="E9:F9">
    <cfRule type="expression" dxfId="935" priority="4">
      <formula>$C$9="N"</formula>
    </cfRule>
  </conditionalFormatting>
  <conditionalFormatting sqref="E10:F10">
    <cfRule type="expression" dxfId="934" priority="3">
      <formula>$C$10="N"</formula>
    </cfRule>
  </conditionalFormatting>
  <dataValidations count="1">
    <dataValidation type="list" allowBlank="1" showInputMessage="1" showErrorMessage="1" sqref="C6:C10" xr:uid="{21F1E89C-84CB-49CD-B5F5-75FE9EBD51EF}">
      <formula1>"Y, N"</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022C-F8AB-4BBC-87AA-3D2BB59E9B8B}">
  <sheetPr>
    <tabColor rgb="FFA7882A"/>
  </sheetPr>
  <dimension ref="A1:G149"/>
  <sheetViews>
    <sheetView topLeftCell="A5" workbookViewId="0">
      <selection activeCell="D10" sqref="D10"/>
    </sheetView>
  </sheetViews>
  <sheetFormatPr defaultRowHeight="15"/>
  <cols>
    <col min="1" max="1" width="6.85546875" customWidth="1"/>
    <col min="2" max="2" width="38.42578125" customWidth="1"/>
    <col min="3" max="3" width="19.42578125" customWidth="1"/>
    <col min="4" max="4" width="71.140625" style="2" customWidth="1"/>
    <col min="5" max="5" width="40.28515625" style="1" customWidth="1"/>
    <col min="6" max="6" width="49.42578125" style="1" customWidth="1"/>
    <col min="7" max="7" width="60.5703125" customWidth="1"/>
  </cols>
  <sheetData>
    <row r="1" spans="1:7" ht="27.6" customHeight="1">
      <c r="A1" s="21" t="s">
        <v>24</v>
      </c>
      <c r="B1" s="21"/>
      <c r="C1" s="21"/>
      <c r="D1" s="21"/>
      <c r="E1" s="21"/>
      <c r="F1" s="21"/>
    </row>
    <row r="2" spans="1:7" ht="18.75">
      <c r="A2" s="28" t="s">
        <v>25</v>
      </c>
      <c r="B2" s="22"/>
      <c r="C2" s="22"/>
      <c r="D2" s="17"/>
      <c r="E2" s="17"/>
      <c r="F2" s="17"/>
    </row>
    <row r="3" spans="1:7" ht="24">
      <c r="A3" s="4" t="s">
        <v>53</v>
      </c>
      <c r="B3" s="4"/>
      <c r="C3" s="4"/>
    </row>
    <row r="4" spans="1:7" ht="15.75" thickBot="1">
      <c r="A4" s="9"/>
      <c r="B4" s="10"/>
      <c r="C4" s="11" t="s">
        <v>28</v>
      </c>
      <c r="D4" s="12" t="s">
        <v>29</v>
      </c>
      <c r="E4" s="11" t="s">
        <v>54</v>
      </c>
      <c r="F4" s="12" t="s">
        <v>31</v>
      </c>
    </row>
    <row r="5" spans="1:7" ht="53.25" customHeight="1" thickTop="1" thickBot="1">
      <c r="A5" s="27" t="s">
        <v>32</v>
      </c>
      <c r="B5" s="13" t="s">
        <v>55</v>
      </c>
      <c r="C5" s="7"/>
      <c r="D5" s="45" t="s">
        <v>56</v>
      </c>
      <c r="E5" s="45" t="s">
        <v>34</v>
      </c>
      <c r="F5" s="14"/>
    </row>
    <row r="6" spans="1:7" ht="85.5" customHeight="1">
      <c r="A6" s="27" t="s">
        <v>37</v>
      </c>
      <c r="B6" s="13" t="s">
        <v>57</v>
      </c>
      <c r="C6" s="7"/>
      <c r="D6" s="45" t="s">
        <v>39</v>
      </c>
      <c r="E6" s="45" t="s">
        <v>58</v>
      </c>
      <c r="F6" s="13" t="s">
        <v>59</v>
      </c>
    </row>
    <row r="7" spans="1:7" ht="49.5" customHeight="1" thickTop="1" thickBot="1">
      <c r="A7" s="27" t="s">
        <v>40</v>
      </c>
      <c r="B7" s="15" t="s">
        <v>60</v>
      </c>
      <c r="C7" s="7"/>
      <c r="D7" s="45" t="s">
        <v>61</v>
      </c>
      <c r="E7" s="45" t="s">
        <v>62</v>
      </c>
      <c r="F7" s="14"/>
    </row>
    <row r="8" spans="1:7" ht="35.25" customHeight="1" thickTop="1" thickBot="1">
      <c r="A8" s="27" t="s">
        <v>43</v>
      </c>
      <c r="B8" s="15" t="s">
        <v>63</v>
      </c>
      <c r="C8" s="7"/>
      <c r="D8" s="45" t="s">
        <v>64</v>
      </c>
      <c r="E8" s="45" t="s">
        <v>65</v>
      </c>
      <c r="F8" s="14"/>
    </row>
    <row r="9" spans="1:7" ht="62.25" customHeight="1" thickTop="1" thickBot="1">
      <c r="A9" s="214" t="s">
        <v>48</v>
      </c>
      <c r="B9" s="215" t="s">
        <v>66</v>
      </c>
      <c r="C9" s="216"/>
      <c r="D9" s="217" t="s">
        <v>67</v>
      </c>
      <c r="E9" s="217" t="s">
        <v>68</v>
      </c>
      <c r="F9" s="218" t="s">
        <v>69</v>
      </c>
    </row>
    <row r="10" spans="1:7" ht="62.25" customHeight="1" thickTop="1" thickBot="1">
      <c r="A10" s="27" t="s">
        <v>70</v>
      </c>
      <c r="B10" s="15" t="s">
        <v>71</v>
      </c>
      <c r="C10" s="44"/>
      <c r="D10" s="219" t="str" cm="1">
        <f t="array" ref="D10">_xlfn.IFS(C10="Tier 1", "Continue to Step 3 - Tier 1", C10="Tier 2a", "Continue to Step 3 - Tier 2a", C10="Tier 2b", "Continue to Step 3 - Tier 2b", C10="Tier 3", "Continue to Step 3 - Tier 3", C10="Tier 4", "Continue to Step 3 - Tier 4", C10="", "")</f>
        <v/>
      </c>
      <c r="E10" s="45"/>
      <c r="F10" s="220"/>
    </row>
    <row r="11" spans="1:7" ht="15.75" thickTop="1">
      <c r="E11" s="2"/>
      <c r="F11" s="2"/>
      <c r="G11" s="3"/>
    </row>
    <row r="12" spans="1:7">
      <c r="E12" s="2"/>
      <c r="F12" s="2"/>
      <c r="G12" s="3"/>
    </row>
    <row r="13" spans="1:7" ht="24">
      <c r="A13" s="4" t="s">
        <v>72</v>
      </c>
      <c r="B13" s="24"/>
      <c r="C13" s="4"/>
      <c r="E13"/>
      <c r="F13"/>
    </row>
    <row r="14" spans="1:7" ht="15.75" customHeight="1">
      <c r="A14" s="23"/>
      <c r="B14" s="25"/>
      <c r="C14" s="23"/>
      <c r="D14" s="23" t="s">
        <v>73</v>
      </c>
      <c r="E14"/>
      <c r="F14"/>
    </row>
    <row r="15" spans="1:7" ht="45" customHeight="1">
      <c r="A15" s="26" t="s">
        <v>74</v>
      </c>
      <c r="B15" s="30" t="s">
        <v>75</v>
      </c>
      <c r="C15" s="263" t="s">
        <v>76</v>
      </c>
      <c r="D15" s="263"/>
      <c r="E15"/>
      <c r="F15"/>
      <c r="G15" s="3"/>
    </row>
    <row r="16" spans="1:7" ht="45" customHeight="1">
      <c r="A16" s="31" t="s">
        <v>77</v>
      </c>
      <c r="B16" s="32" t="s">
        <v>78</v>
      </c>
      <c r="C16" s="264" t="s">
        <v>79</v>
      </c>
      <c r="D16" s="265"/>
      <c r="E16"/>
      <c r="F16"/>
    </row>
    <row r="17" spans="1:7" ht="45" customHeight="1">
      <c r="A17" s="31" t="s">
        <v>80</v>
      </c>
      <c r="B17" s="33" t="s">
        <v>81</v>
      </c>
      <c r="C17" s="265" t="s">
        <v>82</v>
      </c>
      <c r="D17" s="265"/>
      <c r="E17"/>
      <c r="F17"/>
      <c r="G17" s="3"/>
    </row>
    <row r="18" spans="1:7" ht="45" customHeight="1">
      <c r="A18" s="31" t="s">
        <v>83</v>
      </c>
      <c r="B18" s="33" t="s">
        <v>84</v>
      </c>
      <c r="C18" s="265" t="s">
        <v>85</v>
      </c>
      <c r="D18" s="265"/>
      <c r="E18"/>
      <c r="F18"/>
      <c r="G18" s="3"/>
    </row>
    <row r="19" spans="1:7" ht="45" customHeight="1">
      <c r="A19" s="31" t="s">
        <v>86</v>
      </c>
      <c r="B19" s="33" t="s">
        <v>87</v>
      </c>
      <c r="C19" s="264" t="s">
        <v>88</v>
      </c>
      <c r="D19" s="265"/>
      <c r="E19"/>
      <c r="F19"/>
      <c r="G19" s="3"/>
    </row>
    <row r="20" spans="1:7">
      <c r="E20" s="2"/>
      <c r="F20" s="2"/>
      <c r="G20" s="3"/>
    </row>
    <row r="21" spans="1:7" ht="24">
      <c r="A21" s="4" t="s">
        <v>89</v>
      </c>
      <c r="B21" s="4"/>
      <c r="C21" s="4"/>
      <c r="G21" s="3"/>
    </row>
    <row r="22" spans="1:7">
      <c r="E22" s="2"/>
      <c r="F22" s="2"/>
      <c r="G22" s="3"/>
    </row>
    <row r="23" spans="1:7">
      <c r="E23" s="2"/>
      <c r="F23" s="2"/>
      <c r="G23" s="3"/>
    </row>
    <row r="24" spans="1:7">
      <c r="E24" s="2"/>
      <c r="F24" s="2"/>
    </row>
    <row r="25" spans="1:7">
      <c r="E25" s="2"/>
      <c r="F25" s="2"/>
    </row>
    <row r="26" spans="1:7">
      <c r="E26" s="2"/>
      <c r="F26" s="2"/>
    </row>
    <row r="27" spans="1:7">
      <c r="E27" s="2"/>
      <c r="F27" s="2"/>
    </row>
    <row r="28" spans="1:7">
      <c r="E28" s="2"/>
      <c r="F28" s="2"/>
    </row>
    <row r="29" spans="1:7">
      <c r="E29" s="2"/>
      <c r="F29" s="2"/>
    </row>
    <row r="30" spans="1:7">
      <c r="E30" s="2"/>
      <c r="F30" s="2"/>
    </row>
    <row r="31" spans="1:7">
      <c r="E31" s="2"/>
      <c r="F31" s="2"/>
    </row>
    <row r="32" spans="1:7">
      <c r="E32" s="2"/>
      <c r="F32" s="2"/>
    </row>
    <row r="33" spans="5:7">
      <c r="E33" s="2"/>
      <c r="F33" s="2"/>
    </row>
    <row r="34" spans="5:7">
      <c r="E34" s="2"/>
      <c r="F34" s="2"/>
    </row>
    <row r="35" spans="5:7">
      <c r="E35" s="2"/>
      <c r="F35" s="2"/>
      <c r="G35" s="3"/>
    </row>
    <row r="36" spans="5:7">
      <c r="E36" s="2"/>
      <c r="F36" s="2"/>
      <c r="G36" s="3"/>
    </row>
    <row r="37" spans="5:7">
      <c r="E37" s="2"/>
      <c r="F37" s="2"/>
      <c r="G37" s="3"/>
    </row>
    <row r="38" spans="5:7">
      <c r="E38" s="2"/>
      <c r="F38" s="2"/>
      <c r="G38" s="3"/>
    </row>
    <row r="39" spans="5:7">
      <c r="E39" s="2"/>
      <c r="F39" s="2"/>
      <c r="G39" s="3"/>
    </row>
    <row r="40" spans="5:7">
      <c r="E40" s="2"/>
      <c r="F40" s="2"/>
      <c r="G40" s="3"/>
    </row>
    <row r="41" spans="5:7">
      <c r="E41" s="2"/>
      <c r="F41" s="2"/>
      <c r="G41" s="3"/>
    </row>
    <row r="42" spans="5:7">
      <c r="E42" s="2"/>
      <c r="F42" s="2"/>
      <c r="G42" s="3"/>
    </row>
    <row r="43" spans="5:7">
      <c r="E43" s="2"/>
      <c r="F43" s="2"/>
      <c r="G43" s="3"/>
    </row>
    <row r="44" spans="5:7">
      <c r="E44" s="2"/>
      <c r="F44" s="2"/>
      <c r="G44" s="3"/>
    </row>
    <row r="45" spans="5:7">
      <c r="E45" s="2"/>
      <c r="F45" s="2"/>
      <c r="G45" s="3"/>
    </row>
    <row r="46" spans="5:7">
      <c r="E46" s="2"/>
      <c r="F46" s="2"/>
      <c r="G46" s="3"/>
    </row>
    <row r="47" spans="5:7">
      <c r="E47" s="2"/>
      <c r="F47" s="2"/>
      <c r="G47" s="3"/>
    </row>
    <row r="48" spans="5:7">
      <c r="E48" s="2"/>
      <c r="F48" s="2"/>
      <c r="G48" s="3"/>
    </row>
    <row r="49" spans="5:7">
      <c r="E49" s="2"/>
      <c r="F49" s="2"/>
      <c r="G49" s="3"/>
    </row>
    <row r="50" spans="5:7">
      <c r="E50" s="2"/>
      <c r="F50" s="2"/>
      <c r="G50" s="3"/>
    </row>
    <row r="51" spans="5:7">
      <c r="E51" s="2"/>
      <c r="F51" s="2"/>
      <c r="G51" s="3"/>
    </row>
    <row r="52" spans="5:7">
      <c r="E52" s="2"/>
      <c r="F52" s="2"/>
      <c r="G52" s="3"/>
    </row>
    <row r="53" spans="5:7">
      <c r="E53" s="2"/>
      <c r="F53" s="2"/>
      <c r="G53" s="3"/>
    </row>
    <row r="54" spans="5:7">
      <c r="E54" s="2"/>
      <c r="F54" s="2"/>
      <c r="G54" s="3"/>
    </row>
    <row r="55" spans="5:7">
      <c r="E55" s="2"/>
      <c r="F55" s="2"/>
      <c r="G55" s="3"/>
    </row>
    <row r="56" spans="5:7">
      <c r="E56" s="2"/>
      <c r="F56" s="2"/>
      <c r="G56" s="3"/>
    </row>
    <row r="57" spans="5:7">
      <c r="E57" s="2"/>
      <c r="F57" s="2"/>
      <c r="G57" s="3"/>
    </row>
    <row r="58" spans="5:7">
      <c r="E58" s="2"/>
      <c r="F58" s="2"/>
      <c r="G58" s="3"/>
    </row>
    <row r="59" spans="5:7">
      <c r="E59" s="2"/>
      <c r="F59" s="2"/>
      <c r="G59" s="3"/>
    </row>
    <row r="60" spans="5:7">
      <c r="E60" s="2"/>
      <c r="F60" s="2"/>
      <c r="G60" s="3"/>
    </row>
    <row r="61" spans="5:7">
      <c r="E61" s="2"/>
      <c r="F61" s="2"/>
      <c r="G61" s="3"/>
    </row>
    <row r="62" spans="5:7">
      <c r="E62" s="2"/>
      <c r="F62" s="2"/>
      <c r="G62" s="3"/>
    </row>
    <row r="63" spans="5:7">
      <c r="E63" s="2"/>
      <c r="F63" s="2"/>
      <c r="G63" s="3"/>
    </row>
    <row r="64" spans="5:7">
      <c r="E64" s="2"/>
      <c r="F64" s="2"/>
      <c r="G64" s="3"/>
    </row>
    <row r="65" spans="5:7">
      <c r="E65" s="2"/>
      <c r="F65" s="2"/>
      <c r="G65" s="3"/>
    </row>
    <row r="66" spans="5:7">
      <c r="E66" s="2"/>
      <c r="F66" s="2"/>
      <c r="G66" s="3"/>
    </row>
    <row r="67" spans="5:7">
      <c r="E67" s="2"/>
      <c r="F67" s="2"/>
      <c r="G67" s="3"/>
    </row>
    <row r="68" spans="5:7">
      <c r="E68" s="2"/>
      <c r="F68" s="2"/>
      <c r="G68" s="3"/>
    </row>
    <row r="69" spans="5:7">
      <c r="E69" s="2"/>
      <c r="F69" s="2"/>
      <c r="G69" s="3"/>
    </row>
    <row r="70" spans="5:7">
      <c r="E70" s="2"/>
      <c r="F70" s="2"/>
      <c r="G70" s="3"/>
    </row>
    <row r="71" spans="5:7">
      <c r="E71" s="2"/>
      <c r="F71" s="2"/>
      <c r="G71" s="3"/>
    </row>
    <row r="72" spans="5:7">
      <c r="E72" s="2"/>
      <c r="F72" s="2"/>
      <c r="G72" s="3"/>
    </row>
    <row r="73" spans="5:7">
      <c r="E73" s="2"/>
      <c r="F73" s="2"/>
      <c r="G73" s="3"/>
    </row>
    <row r="74" spans="5:7">
      <c r="E74" s="2"/>
      <c r="F74" s="2"/>
      <c r="G74" s="3"/>
    </row>
    <row r="75" spans="5:7">
      <c r="E75" s="2"/>
      <c r="F75" s="2"/>
      <c r="G75" s="3"/>
    </row>
    <row r="76" spans="5:7">
      <c r="E76" s="2"/>
      <c r="F76" s="2"/>
      <c r="G76" s="3"/>
    </row>
    <row r="77" spans="5:7">
      <c r="E77" s="2"/>
      <c r="F77" s="2"/>
      <c r="G77" s="3"/>
    </row>
    <row r="78" spans="5:7">
      <c r="E78" s="2"/>
      <c r="F78" s="2"/>
      <c r="G78" s="3"/>
    </row>
    <row r="79" spans="5:7">
      <c r="E79" s="2"/>
      <c r="F79" s="2"/>
      <c r="G79" s="3"/>
    </row>
    <row r="80" spans="5:7">
      <c r="E80" s="2"/>
      <c r="F80" s="2"/>
      <c r="G80" s="3"/>
    </row>
    <row r="81" spans="5:7">
      <c r="E81" s="2"/>
      <c r="F81" s="2"/>
      <c r="G81" s="3"/>
    </row>
    <row r="82" spans="5:7">
      <c r="E82" s="2"/>
      <c r="F82" s="2"/>
      <c r="G82" s="3"/>
    </row>
    <row r="83" spans="5:7">
      <c r="E83" s="2"/>
      <c r="F83" s="2"/>
      <c r="G83" s="3"/>
    </row>
    <row r="84" spans="5:7">
      <c r="E84" s="2"/>
      <c r="F84" s="2"/>
      <c r="G84" s="3"/>
    </row>
    <row r="85" spans="5:7">
      <c r="E85" s="2"/>
      <c r="F85" s="2"/>
      <c r="G85" s="3"/>
    </row>
    <row r="86" spans="5:7">
      <c r="E86" s="2"/>
      <c r="F86" s="2"/>
      <c r="G86" s="3"/>
    </row>
    <row r="87" spans="5:7">
      <c r="E87" s="2"/>
      <c r="F87" s="2"/>
      <c r="G87" s="3"/>
    </row>
    <row r="88" spans="5:7">
      <c r="E88" s="2"/>
      <c r="F88" s="2"/>
      <c r="G88" s="3"/>
    </row>
    <row r="89" spans="5:7">
      <c r="E89" s="2"/>
      <c r="F89" s="2"/>
      <c r="G89" s="3"/>
    </row>
    <row r="90" spans="5:7">
      <c r="E90" s="2"/>
      <c r="F90" s="2"/>
      <c r="G90" s="3"/>
    </row>
    <row r="91" spans="5:7">
      <c r="E91" s="2"/>
      <c r="F91" s="2"/>
      <c r="G91" s="3"/>
    </row>
    <row r="92" spans="5:7">
      <c r="E92" s="2"/>
      <c r="F92" s="2"/>
      <c r="G92" s="3"/>
    </row>
    <row r="93" spans="5:7">
      <c r="E93" s="2"/>
      <c r="F93" s="2"/>
      <c r="G93" s="3"/>
    </row>
    <row r="94" spans="5:7">
      <c r="E94" s="2"/>
      <c r="F94" s="2"/>
      <c r="G94" s="3"/>
    </row>
    <row r="95" spans="5:7">
      <c r="E95" s="2"/>
      <c r="F95" s="2"/>
      <c r="G95" s="3"/>
    </row>
    <row r="96" spans="5:7">
      <c r="E96" s="2"/>
      <c r="F96" s="2"/>
      <c r="G96" s="3"/>
    </row>
    <row r="97" spans="5:7">
      <c r="E97" s="2"/>
      <c r="F97" s="2"/>
      <c r="G97" s="3"/>
    </row>
    <row r="98" spans="5:7">
      <c r="E98" s="2"/>
      <c r="F98" s="2"/>
      <c r="G98" s="3"/>
    </row>
    <row r="99" spans="5:7">
      <c r="E99" s="2"/>
      <c r="F99" s="2"/>
      <c r="G99" s="3"/>
    </row>
    <row r="100" spans="5:7">
      <c r="E100" s="2"/>
      <c r="F100" s="2"/>
      <c r="G100" s="3"/>
    </row>
    <row r="101" spans="5:7">
      <c r="E101" s="2"/>
      <c r="F101" s="2"/>
      <c r="G101" s="3"/>
    </row>
    <row r="102" spans="5:7">
      <c r="E102" s="2"/>
      <c r="F102" s="2"/>
      <c r="G102" s="3"/>
    </row>
    <row r="103" spans="5:7">
      <c r="E103" s="2"/>
      <c r="F103" s="2"/>
      <c r="G103" s="3"/>
    </row>
    <row r="104" spans="5:7">
      <c r="E104" s="2"/>
      <c r="F104" s="2"/>
      <c r="G104" s="3"/>
    </row>
    <row r="105" spans="5:7">
      <c r="E105" s="2"/>
      <c r="F105" s="2"/>
      <c r="G105" s="3"/>
    </row>
    <row r="106" spans="5:7">
      <c r="E106" s="2"/>
      <c r="F106" s="2"/>
      <c r="G106" s="3"/>
    </row>
    <row r="107" spans="5:7">
      <c r="E107" s="2"/>
      <c r="F107" s="2"/>
      <c r="G107" s="3"/>
    </row>
    <row r="108" spans="5:7">
      <c r="E108" s="2"/>
      <c r="F108" s="2"/>
      <c r="G108" s="3"/>
    </row>
    <row r="109" spans="5:7">
      <c r="E109" s="2"/>
      <c r="F109" s="2"/>
      <c r="G109" s="3"/>
    </row>
    <row r="110" spans="5:7">
      <c r="E110" s="2"/>
      <c r="F110" s="2"/>
      <c r="G110" s="3"/>
    </row>
    <row r="111" spans="5:7">
      <c r="E111" s="2"/>
      <c r="F111" s="2"/>
      <c r="G111" s="3"/>
    </row>
    <row r="112" spans="5:7">
      <c r="E112" s="2"/>
      <c r="F112" s="2"/>
      <c r="G112" s="3"/>
    </row>
    <row r="113" spans="5:7">
      <c r="E113" s="2"/>
      <c r="F113" s="2"/>
      <c r="G113" s="3"/>
    </row>
    <row r="114" spans="5:7">
      <c r="E114" s="2"/>
      <c r="F114" s="2"/>
      <c r="G114" s="3"/>
    </row>
    <row r="115" spans="5:7">
      <c r="E115" s="2"/>
      <c r="F115" s="2"/>
      <c r="G115" s="3"/>
    </row>
    <row r="116" spans="5:7">
      <c r="E116" s="2"/>
      <c r="F116" s="2"/>
      <c r="G116" s="3"/>
    </row>
    <row r="117" spans="5:7">
      <c r="E117" s="2"/>
      <c r="F117" s="2"/>
      <c r="G117" s="3"/>
    </row>
    <row r="118" spans="5:7">
      <c r="E118" s="2"/>
      <c r="F118" s="2"/>
      <c r="G118" s="3"/>
    </row>
    <row r="119" spans="5:7">
      <c r="E119" s="2"/>
      <c r="F119" s="2"/>
      <c r="G119" s="3"/>
    </row>
    <row r="120" spans="5:7">
      <c r="E120" s="2"/>
      <c r="F120" s="2"/>
      <c r="G120" s="3"/>
    </row>
    <row r="121" spans="5:7">
      <c r="E121" s="2"/>
      <c r="F121" s="2"/>
      <c r="G121" s="3"/>
    </row>
    <row r="122" spans="5:7">
      <c r="E122" s="2"/>
      <c r="F122" s="2"/>
      <c r="G122" s="3"/>
    </row>
    <row r="123" spans="5:7">
      <c r="E123" s="2"/>
      <c r="F123" s="2"/>
      <c r="G123" s="3"/>
    </row>
    <row r="124" spans="5:7">
      <c r="E124" s="2"/>
      <c r="F124" s="2"/>
      <c r="G124" s="3"/>
    </row>
    <row r="125" spans="5:7">
      <c r="E125" s="2"/>
      <c r="F125" s="2"/>
      <c r="G125" s="3"/>
    </row>
    <row r="126" spans="5:7">
      <c r="E126" s="2"/>
      <c r="F126" s="2"/>
      <c r="G126" s="3"/>
    </row>
    <row r="127" spans="5:7">
      <c r="E127" s="2"/>
      <c r="F127" s="2"/>
      <c r="G127" s="3"/>
    </row>
    <row r="128" spans="5:7">
      <c r="E128" s="2"/>
      <c r="F128" s="2"/>
      <c r="G128" s="3"/>
    </row>
    <row r="129" spans="5:7">
      <c r="E129" s="2"/>
      <c r="F129" s="2"/>
      <c r="G129" s="3"/>
    </row>
    <row r="130" spans="5:7">
      <c r="E130" s="2"/>
      <c r="F130" s="2"/>
      <c r="G130" s="3"/>
    </row>
    <row r="131" spans="5:7">
      <c r="E131" s="2"/>
      <c r="F131" s="2"/>
      <c r="G131" s="3"/>
    </row>
    <row r="132" spans="5:7">
      <c r="E132" s="2"/>
      <c r="F132" s="2"/>
      <c r="G132" s="3"/>
    </row>
    <row r="133" spans="5:7">
      <c r="E133" s="2"/>
      <c r="F133" s="2"/>
      <c r="G133" s="3"/>
    </row>
    <row r="134" spans="5:7">
      <c r="E134" s="2"/>
      <c r="F134" s="2"/>
      <c r="G134" s="3"/>
    </row>
    <row r="135" spans="5:7">
      <c r="E135" s="2"/>
      <c r="F135" s="2"/>
      <c r="G135" s="3"/>
    </row>
    <row r="136" spans="5:7">
      <c r="E136" s="2"/>
      <c r="F136" s="2"/>
      <c r="G136" s="3"/>
    </row>
    <row r="137" spans="5:7">
      <c r="E137" s="2"/>
      <c r="F137" s="2"/>
      <c r="G137" s="3"/>
    </row>
    <row r="138" spans="5:7">
      <c r="E138" s="2"/>
      <c r="F138" s="2"/>
      <c r="G138" s="3"/>
    </row>
    <row r="139" spans="5:7">
      <c r="E139" s="2"/>
      <c r="F139" s="2"/>
      <c r="G139" s="3"/>
    </row>
    <row r="140" spans="5:7">
      <c r="E140" s="2"/>
      <c r="F140" s="2"/>
      <c r="G140" s="3"/>
    </row>
    <row r="141" spans="5:7">
      <c r="E141" s="2"/>
      <c r="F141" s="2"/>
      <c r="G141" s="3"/>
    </row>
    <row r="142" spans="5:7">
      <c r="E142" s="2"/>
      <c r="F142" s="2"/>
      <c r="G142" s="3"/>
    </row>
    <row r="143" spans="5:7">
      <c r="E143" s="2"/>
      <c r="F143" s="2"/>
      <c r="G143" s="3"/>
    </row>
    <row r="144" spans="5:7">
      <c r="E144" s="2"/>
      <c r="F144" s="2"/>
      <c r="G144" s="3"/>
    </row>
    <row r="145" spans="5:6">
      <c r="E145" s="2"/>
      <c r="F145" s="2"/>
    </row>
    <row r="146" spans="5:6">
      <c r="E146" s="2"/>
      <c r="F146" s="2"/>
    </row>
    <row r="147" spans="5:6">
      <c r="E147" s="2"/>
      <c r="F147" s="2"/>
    </row>
    <row r="148" spans="5:6">
      <c r="E148" s="2"/>
      <c r="F148" s="2"/>
    </row>
    <row r="149" spans="5:6">
      <c r="E149" s="2"/>
      <c r="F149" s="2"/>
    </row>
  </sheetData>
  <sheetProtection sheet="1" objects="1" scenarios="1"/>
  <protectedRanges>
    <protectedRange sqref="C5:C10" name="Yes or No"/>
  </protectedRanges>
  <mergeCells count="5">
    <mergeCell ref="C15:D15"/>
    <mergeCell ref="C16:D16"/>
    <mergeCell ref="C17:D17"/>
    <mergeCell ref="C18:D18"/>
    <mergeCell ref="C19:D19"/>
  </mergeCells>
  <conditionalFormatting sqref="C6:C9">
    <cfRule type="expression" dxfId="933" priority="2">
      <formula>$C$5="Y"</formula>
    </cfRule>
  </conditionalFormatting>
  <conditionalFormatting sqref="C7:C8">
    <cfRule type="expression" dxfId="932" priority="1">
      <formula>$C$6="N"</formula>
    </cfRule>
  </conditionalFormatting>
  <conditionalFormatting sqref="C8:C9">
    <cfRule type="expression" dxfId="931" priority="8">
      <formula>$C$7="N"</formula>
    </cfRule>
  </conditionalFormatting>
  <conditionalFormatting sqref="C9">
    <cfRule type="expression" dxfId="930" priority="3">
      <formula>$C$8="Y"</formula>
    </cfRule>
  </conditionalFormatting>
  <conditionalFormatting sqref="D5:D9">
    <cfRule type="expression" dxfId="929" priority="7">
      <formula>$C5="Y"</formula>
    </cfRule>
  </conditionalFormatting>
  <conditionalFormatting sqref="E5:E9">
    <cfRule type="expression" dxfId="928" priority="6">
      <formula>$C5="N"</formula>
    </cfRule>
  </conditionalFormatting>
  <dataValidations count="3">
    <dataValidation type="list" allowBlank="1" showInputMessage="1" showErrorMessage="1" sqref="C5:C8" xr:uid="{50C9A0DC-C1EF-4D9C-B104-C47B92896550}">
      <formula1>"Y, N"</formula1>
    </dataValidation>
    <dataValidation type="list" allowBlank="1" showInputMessage="1" showErrorMessage="1" sqref="C10" xr:uid="{8D91E233-939A-47EC-A396-829CA410C6B8}">
      <formula1>"Tier 4, Tier 3, Tier 2b, Tier 2a, Tier 1"</formula1>
    </dataValidation>
    <dataValidation type="list" allowBlank="1" showInputMessage="1" showErrorMessage="1" promptTitle="Applicable Materials" prompt="Concrete or Masonry_x000a_Steel_x000a_Aluminum_x000a_Wood Framing, Composite Lumber, or Mass Timber_x000a_Insulation_x000a_Metal Panel Cladding (not insulated)_x000a_Membrane Roofing_x000a_Flat Glass (not IGU's)_x000a_Gypsum Board (lightweight, type X, and glass mat)_x000a_Resilient Vinyl or Rubber Flooriong" sqref="C9" xr:uid="{8FCA02CF-3070-47B2-85DF-3D510A6FB7EF}">
      <formula1>"Y, N"</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7EB2C-5788-4FB0-9E71-24CA2B7B3321}">
  <sheetPr>
    <tabColor theme="2" tint="-0.499984740745262"/>
  </sheetPr>
  <dimension ref="A1:J28"/>
  <sheetViews>
    <sheetView zoomScale="70" zoomScaleNormal="70" workbookViewId="0">
      <selection activeCell="F20" sqref="F20"/>
    </sheetView>
  </sheetViews>
  <sheetFormatPr defaultColWidth="9.140625" defaultRowHeight="15"/>
  <cols>
    <col min="1" max="1" width="45.5703125" style="47" customWidth="1"/>
    <col min="2" max="2" width="60.7109375" style="47" customWidth="1"/>
    <col min="3" max="3" width="12.7109375" style="47" customWidth="1"/>
    <col min="4" max="4" width="60.7109375" style="47" customWidth="1"/>
    <col min="5" max="5" width="12.7109375" style="70" customWidth="1"/>
    <col min="6" max="6" width="60.7109375" style="47" customWidth="1"/>
    <col min="7" max="7" width="12.7109375" style="70" customWidth="1"/>
    <col min="8" max="8" width="60.7109375" style="47" customWidth="1"/>
    <col min="9" max="9" width="22" style="70" customWidth="1"/>
    <col min="10" max="10" width="60.7109375" style="47" customWidth="1"/>
    <col min="11" max="16384" width="9.140625" style="47"/>
  </cols>
  <sheetData>
    <row r="1" spans="1:10">
      <c r="B1" s="6"/>
      <c r="C1" s="6"/>
      <c r="D1" s="6"/>
      <c r="E1" s="6"/>
      <c r="F1" s="6"/>
      <c r="G1" s="47"/>
      <c r="I1" s="47"/>
    </row>
    <row r="2" spans="1:10" ht="26.25">
      <c r="A2" s="266" t="s">
        <v>90</v>
      </c>
      <c r="B2" s="267"/>
      <c r="C2" s="252"/>
      <c r="D2" s="252"/>
      <c r="E2" s="252"/>
      <c r="F2" s="252"/>
      <c r="G2" s="253"/>
      <c r="H2" s="253"/>
      <c r="I2" s="253"/>
      <c r="J2" s="253"/>
    </row>
    <row r="3" spans="1:10" ht="49.5" customHeight="1">
      <c r="A3" s="272" t="s">
        <v>91</v>
      </c>
      <c r="B3" s="270" t="s">
        <v>24</v>
      </c>
      <c r="C3" s="270"/>
      <c r="D3" s="270"/>
      <c r="E3" s="271"/>
      <c r="F3" s="270" t="s">
        <v>92</v>
      </c>
      <c r="G3" s="270"/>
      <c r="H3" s="270"/>
      <c r="I3" s="270"/>
      <c r="J3" s="270"/>
    </row>
    <row r="4" spans="1:10" ht="50.1" customHeight="1">
      <c r="A4" s="273"/>
      <c r="B4" s="268" t="s">
        <v>25</v>
      </c>
      <c r="C4" s="269"/>
      <c r="D4" s="274" t="s">
        <v>93</v>
      </c>
      <c r="E4" s="275"/>
      <c r="F4" s="274" t="s">
        <v>94</v>
      </c>
      <c r="G4" s="275"/>
      <c r="H4" s="276" t="s">
        <v>95</v>
      </c>
      <c r="I4" s="277"/>
      <c r="J4" s="277"/>
    </row>
    <row r="5" spans="1:10" s="50" customFormat="1" ht="16.5" thickBot="1">
      <c r="A5" s="48"/>
      <c r="B5" s="48"/>
      <c r="C5" s="48" t="s">
        <v>96</v>
      </c>
      <c r="D5" s="48" t="s">
        <v>97</v>
      </c>
      <c r="E5" s="49" t="s">
        <v>98</v>
      </c>
      <c r="F5" s="48" t="s">
        <v>99</v>
      </c>
      <c r="G5" s="49" t="s">
        <v>98</v>
      </c>
      <c r="H5" s="48" t="s">
        <v>100</v>
      </c>
      <c r="I5" s="49" t="s">
        <v>101</v>
      </c>
      <c r="J5" s="48" t="s">
        <v>102</v>
      </c>
    </row>
    <row r="6" spans="1:10" ht="43.5" customHeight="1">
      <c r="A6" s="51" t="s">
        <v>103</v>
      </c>
      <c r="B6" s="124" t="s">
        <v>104</v>
      </c>
      <c r="C6" s="53" t="s">
        <v>105</v>
      </c>
      <c r="D6" s="124" t="s">
        <v>106</v>
      </c>
      <c r="E6" s="54"/>
      <c r="F6" s="124" t="s">
        <v>107</v>
      </c>
      <c r="G6" s="54"/>
      <c r="H6" s="222" t="s">
        <v>108</v>
      </c>
      <c r="I6" s="55"/>
      <c r="J6" s="230" t="s">
        <v>109</v>
      </c>
    </row>
    <row r="7" spans="1:10" ht="45">
      <c r="A7" s="51" t="s">
        <v>110</v>
      </c>
      <c r="B7" s="124" t="s">
        <v>111</v>
      </c>
      <c r="C7" s="53" t="s">
        <v>105</v>
      </c>
      <c r="D7" s="56" t="s">
        <v>112</v>
      </c>
      <c r="E7" s="57"/>
      <c r="F7" s="57" t="s">
        <v>109</v>
      </c>
      <c r="G7" s="57"/>
      <c r="H7" s="57" t="s">
        <v>109</v>
      </c>
      <c r="I7" s="58"/>
      <c r="J7" s="230" t="s">
        <v>109</v>
      </c>
    </row>
    <row r="8" spans="1:10" ht="57" customHeight="1">
      <c r="A8" s="51" t="s">
        <v>113</v>
      </c>
      <c r="B8" s="52" t="s">
        <v>114</v>
      </c>
      <c r="C8" s="53"/>
      <c r="D8" s="56" t="str" cm="1">
        <f t="array" ref="D8">_xlfn.IFS($C8="Y", "Identify opportunities for conserving water on the project.", $C8="N", "N/A", $C8="", "Identify opportunities for conserving water on the project.")</f>
        <v>Identify opportunities for conserving water on the project.</v>
      </c>
      <c r="E8" s="54"/>
      <c r="F8" s="56" t="str" cm="1">
        <f t="array" ref="F8">_xlfn.IFS($C8="Y", "Confirm project approach to water conservation and estimate water savings.", $C8="N", "N/A", $C8="","Confirm project approach to water conservation and estimate water saving")</f>
        <v>Confirm project approach to water conservation and estimate water saving</v>
      </c>
      <c r="G8" s="54"/>
      <c r="H8" s="56" t="str" cm="1">
        <f t="array" ref="H8">_xlfn.IFS($C8="Y", "Confirm water conservation measures included and estimated water savings.", $C8="N", "N/A", $C8="","Confirm water conservation measures included and estimated water savings.")</f>
        <v>Confirm water conservation measures included and estimated water savings.</v>
      </c>
      <c r="I8" s="54"/>
      <c r="J8" s="242" t="str" cm="1">
        <f t="array" ref="J8">_xlfn.IFS($C8="Y", "Back up calculations for estimated energy savings through water conservation.", $C8="N", "N/A", $C8="", "Back up calculations for estimated energy savings through water conservation.")</f>
        <v>Back up calculations for estimated energy savings through water conservation.</v>
      </c>
    </row>
    <row r="9" spans="1:10" ht="75" customHeight="1">
      <c r="A9" s="51" t="s">
        <v>115</v>
      </c>
      <c r="B9" s="249" t="s">
        <v>116</v>
      </c>
      <c r="C9" s="53" t="s">
        <v>105</v>
      </c>
      <c r="D9" s="56" t="s">
        <v>117</v>
      </c>
      <c r="E9" s="54"/>
      <c r="F9" s="56" t="s">
        <v>118</v>
      </c>
      <c r="G9" s="59"/>
      <c r="H9" s="56" t="s">
        <v>119</v>
      </c>
      <c r="I9" s="60"/>
      <c r="J9" s="223" t="s">
        <v>120</v>
      </c>
    </row>
    <row r="10" spans="1:10" ht="30">
      <c r="A10" s="51" t="s">
        <v>121</v>
      </c>
      <c r="B10" s="52" t="s">
        <v>122</v>
      </c>
      <c r="C10" s="53"/>
      <c r="D10" s="56" t="str" cm="1">
        <f t="array" ref="D10">_xlfn.IFS($C10="Y", "Indicate any opportunities for the project that support health and well-being.", C10="N", "N/A", C10="","Indicate any opportunities for the project that support health and well-being.")</f>
        <v>Indicate any opportunities for the project that support health and well-being.</v>
      </c>
      <c r="E10" s="61"/>
      <c r="F10" s="56" t="str" cm="1">
        <f t="array" ref="F10">_xlfn.IFS(C10="Y", "Indicate strategies planned for the project that support health and well-being.", C10="N", "N/A", C10="","Indicate strategies planned for the project that support health and well-being.")</f>
        <v>Indicate strategies planned for the project that support health and well-being.</v>
      </c>
      <c r="G10" s="61"/>
      <c r="H10" s="56" t="str" cm="1">
        <f t="array" ref="H10">_xlfn.IFS($C10="Y", "Confirm strategies included in the project that support health and wellbeing.", $C10="N", "N/A", $C10="","Confirm strategies included in the project that support health and wellbeing.")</f>
        <v>Confirm strategies included in the project that support health and wellbeing.</v>
      </c>
      <c r="I10" s="62"/>
      <c r="J10" s="230" t="s">
        <v>123</v>
      </c>
    </row>
    <row r="11" spans="1:10" ht="30">
      <c r="A11" s="51" t="s">
        <v>124</v>
      </c>
      <c r="B11" s="52" t="s">
        <v>125</v>
      </c>
      <c r="C11" s="53"/>
      <c r="D11" s="56" t="str" cm="1">
        <f t="array" ref="D11">_xlfn.IFS(C11="Y", "Indicate any opportunities for the project that support equity.", C11="N", "N/A", C11="","Indicate any opportunities for the project that support equity.")</f>
        <v>Indicate any opportunities for the project that support equity.</v>
      </c>
      <c r="E11" s="62"/>
      <c r="F11" s="56" t="str" cm="1">
        <f t="array" ref="F11">_xlfn.IFS(C11="Y", "Indicate strategies planned for the project that support equity.", C11="N", "N/A", C11="", "Indicate strategies planned for the project that support equity.")</f>
        <v>Indicate strategies planned for the project that support equity.</v>
      </c>
      <c r="G11" s="62"/>
      <c r="H11" s="56" t="str" cm="1">
        <f t="array" ref="H11">_xlfn.IFS($C11="Y", "Confirm strategies included in the project that support equity.", $C11="N", "N/A", $C11="","Confirm strategies included in the project that support equity.")</f>
        <v>Confirm strategies included in the project that support equity.</v>
      </c>
      <c r="I11" s="62"/>
      <c r="J11" s="230" t="s">
        <v>123</v>
      </c>
    </row>
    <row r="12" spans="1:10">
      <c r="C12" s="63"/>
      <c r="D12" s="64" t="s">
        <v>126</v>
      </c>
      <c r="E12" s="173" t="s">
        <v>127</v>
      </c>
      <c r="F12" s="64" t="s">
        <v>128</v>
      </c>
      <c r="G12" s="65" t="s">
        <v>129</v>
      </c>
      <c r="H12" s="64" t="s">
        <v>130</v>
      </c>
      <c r="I12" s="173"/>
    </row>
    <row r="13" spans="1:10" ht="16.5" thickTop="1" thickBot="1">
      <c r="C13" s="63"/>
      <c r="D13" s="66" t="s">
        <v>131</v>
      </c>
      <c r="E13" s="67" t="s">
        <v>17</v>
      </c>
      <c r="F13" s="66" t="s">
        <v>131</v>
      </c>
      <c r="G13" s="128" t="s">
        <v>17</v>
      </c>
      <c r="H13" s="66" t="s">
        <v>131</v>
      </c>
      <c r="I13" s="129" t="s">
        <v>18</v>
      </c>
    </row>
    <row r="14" spans="1:10" ht="45.75" thickTop="1">
      <c r="B14" s="71" t="s">
        <v>132</v>
      </c>
      <c r="C14" s="63"/>
      <c r="E14" s="68" t="s">
        <v>19</v>
      </c>
      <c r="F14" s="66" t="s">
        <v>133</v>
      </c>
      <c r="G14" s="68" t="s">
        <v>19</v>
      </c>
      <c r="H14" s="66" t="s">
        <v>134</v>
      </c>
      <c r="I14" s="127" t="s">
        <v>21</v>
      </c>
    </row>
    <row r="15" spans="1:10">
      <c r="B15" s="72" t="s">
        <v>135</v>
      </c>
      <c r="C15" s="63"/>
      <c r="D15" s="66" t="s">
        <v>134</v>
      </c>
      <c r="E15" s="69" t="s">
        <v>22</v>
      </c>
      <c r="F15" s="66" t="s">
        <v>134</v>
      </c>
      <c r="G15" s="69" t="s">
        <v>22</v>
      </c>
      <c r="I15" s="63"/>
    </row>
    <row r="16" spans="1:10">
      <c r="B16" s="72" t="s">
        <v>136</v>
      </c>
      <c r="C16" s="63"/>
      <c r="G16" s="63"/>
      <c r="I16" s="63"/>
    </row>
    <row r="17" spans="2:9">
      <c r="B17" s="72" t="s">
        <v>137</v>
      </c>
      <c r="C17" s="63"/>
      <c r="D17" s="66"/>
      <c r="E17" s="63"/>
      <c r="G17" s="63"/>
      <c r="I17" s="63"/>
    </row>
    <row r="18" spans="2:9">
      <c r="B18" s="72" t="s">
        <v>138</v>
      </c>
      <c r="C18" s="63"/>
      <c r="D18" s="66"/>
      <c r="E18" s="63"/>
      <c r="G18" s="63"/>
      <c r="I18" s="63"/>
    </row>
    <row r="19" spans="2:9">
      <c r="B19" s="72" t="s">
        <v>139</v>
      </c>
      <c r="C19" s="63"/>
      <c r="G19" s="63"/>
      <c r="I19" s="63"/>
    </row>
    <row r="20" spans="2:9">
      <c r="B20" s="72" t="s">
        <v>140</v>
      </c>
      <c r="C20" s="63"/>
      <c r="G20" s="63"/>
      <c r="I20" s="63"/>
    </row>
    <row r="21" spans="2:9">
      <c r="B21" s="72" t="s">
        <v>141</v>
      </c>
      <c r="C21" s="63"/>
      <c r="G21" s="63"/>
      <c r="I21" s="63"/>
    </row>
    <row r="22" spans="2:9">
      <c r="B22" s="72" t="s">
        <v>142</v>
      </c>
      <c r="C22" s="63"/>
      <c r="E22" s="63"/>
      <c r="G22" s="63"/>
      <c r="I22" s="63"/>
    </row>
    <row r="23" spans="2:9">
      <c r="B23" s="72" t="s">
        <v>143</v>
      </c>
      <c r="C23" s="63"/>
      <c r="E23" s="63"/>
      <c r="G23" s="63"/>
      <c r="I23" s="63"/>
    </row>
    <row r="24" spans="2:9">
      <c r="B24" s="73" t="s">
        <v>144</v>
      </c>
      <c r="C24" s="63"/>
      <c r="E24" s="63"/>
      <c r="G24" s="63"/>
      <c r="I24" s="63"/>
    </row>
    <row r="25" spans="2:9" ht="15.75" thickTop="1">
      <c r="C25" s="63"/>
      <c r="D25" s="47" t="s">
        <v>145</v>
      </c>
      <c r="E25" s="63"/>
      <c r="G25" s="63"/>
      <c r="I25" s="63"/>
    </row>
    <row r="26" spans="2:9">
      <c r="C26" s="63"/>
      <c r="E26" s="63"/>
      <c r="G26" s="63"/>
    </row>
    <row r="28" spans="2:9">
      <c r="B28" s="154"/>
      <c r="D28"/>
    </row>
  </sheetData>
  <sheetProtection sheet="1" objects="1" scenarios="1"/>
  <protectedRanges>
    <protectedRange sqref="C8 C10:C11 D8:D11 E8:E12 F8:F11 H8:H11 I8:I12 G8:G12" name="Inputs"/>
    <protectedRange sqref="E6 G6 I6" name="Inputs 2"/>
  </protectedRanges>
  <mergeCells count="8">
    <mergeCell ref="A2:B2"/>
    <mergeCell ref="B4:C4"/>
    <mergeCell ref="B3:E3"/>
    <mergeCell ref="A3:A4"/>
    <mergeCell ref="F3:J3"/>
    <mergeCell ref="D4:E4"/>
    <mergeCell ref="F4:G4"/>
    <mergeCell ref="H4:J4"/>
  </mergeCells>
  <conditionalFormatting sqref="A2:B3">
    <cfRule type="containsText" dxfId="927" priority="2" operator="containsText" text="N/A">
      <formula>NOT(ISERROR(SEARCH("N/A",A2)))</formula>
    </cfRule>
  </conditionalFormatting>
  <conditionalFormatting sqref="A5:XFD27 C1:C2 G1:XFD2 F3:XFD3 B4 D4:XFD4 A28:C28 E28:XFD28 A29:XFD1048576">
    <cfRule type="containsText" dxfId="926" priority="14" operator="containsText" text="N/A">
      <formula>NOT(ISERROR(SEARCH("N/A",A1)))</formula>
    </cfRule>
  </conditionalFormatting>
  <conditionalFormatting sqref="E6 E8:E9 E12:E15">
    <cfRule type="containsText" dxfId="925" priority="70" operator="containsText" text="On track">
      <formula>NOT(ISERROR(SEARCH("On track",E6)))</formula>
    </cfRule>
    <cfRule type="containsText" dxfId="924" priority="71" operator="containsText" text="In Progress">
      <formula>NOT(ISERROR(SEARCH("In Progress",E6)))</formula>
    </cfRule>
    <cfRule type="containsText" dxfId="923" priority="72" operator="containsText" text="No">
      <formula>NOT(ISERROR(SEARCH("No",E6)))</formula>
    </cfRule>
    <cfRule type="containsText" dxfId="922" priority="73" operator="containsText" text="Off track">
      <formula>NOT(ISERROR(SEARCH("Off track",E6)))</formula>
    </cfRule>
    <cfRule type="containsText" dxfId="921" priority="75" operator="containsText" text="Still in development">
      <formula>NOT(ISERROR(SEARCH("Still in development",E6)))</formula>
    </cfRule>
    <cfRule type="containsText" dxfId="920" priority="79" operator="containsText" text="Yes">
      <formula>NOT(ISERROR(SEARCH("Yes",E6)))</formula>
    </cfRule>
    <cfRule type="containsBlanks" dxfId="919" priority="82">
      <formula>LEN(TRIM(E6))=0</formula>
    </cfRule>
  </conditionalFormatting>
  <conditionalFormatting sqref="E8 G8 I8">
    <cfRule type="expression" dxfId="918" priority="13">
      <formula>$C8="N"</formula>
    </cfRule>
  </conditionalFormatting>
  <conditionalFormatting sqref="E10:E11 G10:G11 I10:I11">
    <cfRule type="expression" dxfId="917" priority="11">
      <formula>$C10="N"</formula>
    </cfRule>
  </conditionalFormatting>
  <conditionalFormatting sqref="E10:E11">
    <cfRule type="containsText" dxfId="916" priority="48" operator="containsText" text="In Progress">
      <formula>NOT(ISERROR(SEARCH("In Progress",E10)))</formula>
    </cfRule>
    <cfRule type="containsText" dxfId="915" priority="47" operator="containsText" text="No">
      <formula>NOT(ISERROR(SEARCH("No",E10)))</formula>
    </cfRule>
    <cfRule type="containsText" dxfId="914" priority="46" operator="containsText" text="Yes">
      <formula>NOT(ISERROR(SEARCH("Yes",E10)))</formula>
    </cfRule>
  </conditionalFormatting>
  <conditionalFormatting sqref="G6">
    <cfRule type="containsText" dxfId="913" priority="30" operator="containsText" text="Yes">
      <formula>NOT(ISERROR(SEARCH("Yes",G6)))</formula>
    </cfRule>
    <cfRule type="containsBlanks" dxfId="912" priority="31">
      <formula>LEN(TRIM(G6))=0</formula>
    </cfRule>
    <cfRule type="containsText" dxfId="911" priority="25" operator="containsText" text="On track">
      <formula>NOT(ISERROR(SEARCH("On track",G6)))</formula>
    </cfRule>
    <cfRule type="containsText" dxfId="910" priority="26" operator="containsText" text="In Progress">
      <formula>NOT(ISERROR(SEARCH("In Progress",G6)))</formula>
    </cfRule>
    <cfRule type="containsText" dxfId="909" priority="27" operator="containsText" text="No">
      <formula>NOT(ISERROR(SEARCH("No",G6)))</formula>
    </cfRule>
    <cfRule type="containsText" dxfId="908" priority="28" operator="containsText" text="Off track">
      <formula>NOT(ISERROR(SEARCH("Off track",G6)))</formula>
    </cfRule>
    <cfRule type="containsText" dxfId="907" priority="29" operator="containsText" text="Still in development">
      <formula>NOT(ISERROR(SEARCH("Still in development",G6)))</formula>
    </cfRule>
  </conditionalFormatting>
  <conditionalFormatting sqref="G8:G9">
    <cfRule type="containsBlanks" dxfId="906" priority="58">
      <formula>LEN(TRIM(G8))=0</formula>
    </cfRule>
    <cfRule type="containsText" dxfId="905" priority="53" operator="containsText" text="In Progress">
      <formula>NOT(ISERROR(SEARCH("In Progress",G8)))</formula>
    </cfRule>
    <cfRule type="containsText" dxfId="904" priority="52" operator="containsText" text="On track">
      <formula>NOT(ISERROR(SEARCH("On track",G8)))</formula>
    </cfRule>
    <cfRule type="containsText" dxfId="903" priority="57" operator="containsText" text="Yes">
      <formula>NOT(ISERROR(SEARCH("Yes",G8)))</formula>
    </cfRule>
    <cfRule type="containsText" dxfId="902" priority="56" operator="containsText" text="Still in development">
      <formula>NOT(ISERROR(SEARCH("Still in development",G8)))</formula>
    </cfRule>
    <cfRule type="containsText" dxfId="901" priority="55" operator="containsText" text="Off track">
      <formula>NOT(ISERROR(SEARCH("Off track",G8)))</formula>
    </cfRule>
    <cfRule type="containsText" dxfId="900" priority="54" operator="containsText" text="No">
      <formula>NOT(ISERROR(SEARCH("No",G8)))</formula>
    </cfRule>
  </conditionalFormatting>
  <conditionalFormatting sqref="G10:G15">
    <cfRule type="containsText" dxfId="899" priority="78" operator="containsText" text="Yes">
      <formula>NOT(ISERROR(SEARCH("Yes",G10)))</formula>
    </cfRule>
    <cfRule type="containsText" dxfId="898" priority="80" operator="containsText" text="No">
      <formula>NOT(ISERROR(SEARCH("No",G10)))</formula>
    </cfRule>
    <cfRule type="containsText" dxfId="897" priority="81" operator="containsText" text="In Progress">
      <formula>NOT(ISERROR(SEARCH("In Progress",G10)))</formula>
    </cfRule>
  </conditionalFormatting>
  <conditionalFormatting sqref="G12">
    <cfRule type="containsText" dxfId="896" priority="7" operator="containsText" text="Off track">
      <formula>NOT(ISERROR(SEARCH("Off track",G12)))</formula>
    </cfRule>
    <cfRule type="containsText" dxfId="895" priority="9" operator="containsText" text="Yes">
      <formula>NOT(ISERROR(SEARCH("Yes",G12)))</formula>
    </cfRule>
    <cfRule type="containsBlanks" dxfId="894" priority="10">
      <formula>LEN(TRIM(G12))=0</formula>
    </cfRule>
    <cfRule type="containsText" dxfId="893" priority="8" operator="containsText" text="Still in development">
      <formula>NOT(ISERROR(SEARCH("Still in development",G12)))</formula>
    </cfRule>
    <cfRule type="containsText" dxfId="892" priority="4" operator="containsText" text="On track">
      <formula>NOT(ISERROR(SEARCH("On track",G12)))</formula>
    </cfRule>
    <cfRule type="containsText" dxfId="891" priority="5" operator="containsText" text="In Progress">
      <formula>NOT(ISERROR(SEARCH("In Progress",G12)))</formula>
    </cfRule>
    <cfRule type="containsText" dxfId="890" priority="6" operator="containsText" text="No">
      <formula>NOT(ISERROR(SEARCH("No",G12)))</formula>
    </cfRule>
  </conditionalFormatting>
  <conditionalFormatting sqref="G13:G15">
    <cfRule type="containsText" dxfId="889" priority="69" operator="containsText" text="On track">
      <formula>NOT(ISERROR(SEARCH("On track",G13)))</formula>
    </cfRule>
  </conditionalFormatting>
  <conditionalFormatting sqref="G14">
    <cfRule type="containsText" dxfId="888" priority="68" operator="containsText" text="Still in development">
      <formula>NOT(ISERROR(SEARCH("Still in development",G14)))</formula>
    </cfRule>
  </conditionalFormatting>
  <conditionalFormatting sqref="G15">
    <cfRule type="containsText" dxfId="887" priority="67" operator="containsText" text="Off track">
      <formula>NOT(ISERROR(SEARCH("Off track",G15)))</formula>
    </cfRule>
  </conditionalFormatting>
  <conditionalFormatting sqref="I6">
    <cfRule type="containsText" dxfId="886" priority="76" operator="containsText" text="No">
      <formula>NOT(ISERROR(SEARCH("No",I6)))</formula>
    </cfRule>
    <cfRule type="containsText" dxfId="885" priority="83" operator="containsText" text="Yes">
      <formula>NOT(ISERROR(SEARCH("Yes",I6)))</formula>
    </cfRule>
  </conditionalFormatting>
  <conditionalFormatting sqref="I8:I9">
    <cfRule type="containsBlanks" dxfId="884" priority="38">
      <formula>LEN(TRIM(I8))=0</formula>
    </cfRule>
    <cfRule type="containsText" dxfId="883" priority="35" operator="containsText" text="Off track">
      <formula>NOT(ISERROR(SEARCH("Off track",I8)))</formula>
    </cfRule>
    <cfRule type="containsText" dxfId="882" priority="33" operator="containsText" text="In Progress">
      <formula>NOT(ISERROR(SEARCH("In Progress",I8)))</formula>
    </cfRule>
    <cfRule type="containsText" dxfId="881" priority="36" operator="containsText" text="Still in development">
      <formula>NOT(ISERROR(SEARCH("Still in development",I8)))</formula>
    </cfRule>
    <cfRule type="containsText" dxfId="880" priority="32" operator="containsText" text="On track">
      <formula>NOT(ISERROR(SEARCH("On track",I8)))</formula>
    </cfRule>
  </conditionalFormatting>
  <conditionalFormatting sqref="I8:I12">
    <cfRule type="containsText" dxfId="879" priority="37" operator="containsText" text="Yes">
      <formula>NOT(ISERROR(SEARCH("Yes",I8)))</formula>
    </cfRule>
    <cfRule type="containsText" dxfId="878" priority="34" operator="containsText" text="No">
      <formula>NOT(ISERROR(SEARCH("No",I8)))</formula>
    </cfRule>
  </conditionalFormatting>
  <conditionalFormatting sqref="I12">
    <cfRule type="containsText" dxfId="877" priority="3" operator="containsText" text="Complies">
      <formula>NOT(ISERROR(SEARCH("Complies",I12)))</formula>
    </cfRule>
  </conditionalFormatting>
  <conditionalFormatting sqref="I13">
    <cfRule type="containsText" dxfId="876" priority="20" operator="containsText" text="On track">
      <formula>NOT(ISERROR(SEARCH("On track",I13)))</formula>
    </cfRule>
    <cfRule type="containsText" dxfId="875" priority="23" operator="containsText" text="In Progress">
      <formula>NOT(ISERROR(SEARCH("In Progress",I13)))</formula>
    </cfRule>
    <cfRule type="containsText" dxfId="874" priority="21" operator="containsText" text="Yes">
      <formula>NOT(ISERROR(SEARCH("Yes",I13)))</formula>
    </cfRule>
  </conditionalFormatting>
  <conditionalFormatting sqref="I13:I14">
    <cfRule type="containsText" dxfId="873" priority="22" operator="containsText" text="No">
      <formula>NOT(ISERROR(SEARCH("No",I13)))</formula>
    </cfRule>
  </conditionalFormatting>
  <dataValidations count="5">
    <dataValidation type="list" allowBlank="1" showInputMessage="1" showErrorMessage="1" sqref="I8:I11 I6 G6 G8:G11 E6 E8:E11" xr:uid="{2F1F0EA2-A42D-46AB-9D00-8237AA4E3C8E}">
      <formula1>"Yes, No, In Progress, Concerns"</formula1>
    </dataValidation>
    <dataValidation type="list" allowBlank="1" showInputMessage="1" showErrorMessage="1" sqref="C8 C10:C11" xr:uid="{DEC92BBC-2BBA-40DB-8449-F3EF3ABB3D37}">
      <formula1>"Y,N"</formula1>
    </dataValidation>
    <dataValidation allowBlank="1" showInputMessage="1" showErrorMessage="1" sqref="C7" xr:uid="{EBADA534-8129-4B99-8FAA-0553DE6ED431}"/>
    <dataValidation type="list" allowBlank="1" showInputMessage="1" showErrorMessage="1" sqref="E12 G12" xr:uid="{24D824BF-8E3D-46B9-9C60-5ACE5B5853E9}">
      <formula1>"On Track, Still in development, Off track"</formula1>
    </dataValidation>
    <dataValidation type="list" allowBlank="1" showInputMessage="1" showErrorMessage="1" sqref="I12" xr:uid="{98FF1795-43B9-4E73-9184-8E73B0D6AEC2}">
      <formula1>"Complies, Does not comply"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2DC8-F0E8-4202-83D9-5A117F0EC1CA}">
  <sheetPr>
    <tabColor theme="2" tint="-0.499984740745262"/>
  </sheetPr>
  <dimension ref="A1:J33"/>
  <sheetViews>
    <sheetView workbookViewId="0">
      <selection activeCell="D6" sqref="D6"/>
    </sheetView>
  </sheetViews>
  <sheetFormatPr defaultColWidth="9.140625" defaultRowHeight="15"/>
  <cols>
    <col min="1" max="1" width="45.5703125" style="47" customWidth="1"/>
    <col min="2" max="2" width="60.7109375" style="47" customWidth="1"/>
    <col min="3" max="3" width="12.7109375" style="47" customWidth="1"/>
    <col min="4" max="4" width="60.7109375" style="47" customWidth="1"/>
    <col min="5" max="5" width="12.7109375" style="70" customWidth="1"/>
    <col min="6" max="6" width="60.7109375" style="47" customWidth="1"/>
    <col min="7" max="7" width="12.7109375" style="70" customWidth="1"/>
    <col min="8" max="8" width="60.7109375" style="47" customWidth="1"/>
    <col min="9" max="9" width="12.7109375" style="70" customWidth="1"/>
    <col min="10" max="10" width="60.7109375" style="47" customWidth="1"/>
    <col min="11" max="16384" width="9.140625" style="47"/>
  </cols>
  <sheetData>
    <row r="1" spans="1:10" customFormat="1"/>
    <row r="2" spans="1:10" customFormat="1" ht="26.25">
      <c r="A2" s="266" t="s">
        <v>146</v>
      </c>
      <c r="B2" s="266"/>
      <c r="C2" s="9"/>
      <c r="D2" s="9"/>
      <c r="E2" s="9"/>
      <c r="F2" s="9"/>
      <c r="G2" s="9"/>
      <c r="H2" s="9"/>
      <c r="I2" s="9"/>
      <c r="J2" s="9"/>
    </row>
    <row r="3" spans="1:10" ht="49.5" customHeight="1">
      <c r="A3" s="278" t="s">
        <v>147</v>
      </c>
      <c r="B3" s="314" t="s">
        <v>24</v>
      </c>
      <c r="C3" s="314"/>
      <c r="D3" s="314"/>
      <c r="E3" s="315"/>
      <c r="F3" s="314" t="s">
        <v>92</v>
      </c>
      <c r="G3" s="314"/>
      <c r="H3" s="314"/>
      <c r="I3" s="314"/>
      <c r="J3" s="314"/>
    </row>
    <row r="4" spans="1:10" ht="49.5" customHeight="1">
      <c r="A4" s="278"/>
      <c r="B4" s="279" t="s">
        <v>25</v>
      </c>
      <c r="C4" s="280"/>
      <c r="D4" s="283" t="s">
        <v>93</v>
      </c>
      <c r="E4" s="284"/>
      <c r="F4" s="283" t="s">
        <v>94</v>
      </c>
      <c r="G4" s="284"/>
      <c r="H4" s="316" t="s">
        <v>95</v>
      </c>
      <c r="I4" s="317"/>
      <c r="J4" s="317"/>
    </row>
    <row r="5" spans="1:10" ht="16.5" thickBot="1">
      <c r="A5" s="75"/>
      <c r="B5" s="75"/>
      <c r="C5" s="75" t="s">
        <v>96</v>
      </c>
      <c r="D5" s="75" t="s">
        <v>97</v>
      </c>
      <c r="E5" s="76" t="s">
        <v>98</v>
      </c>
      <c r="F5" s="75" t="s">
        <v>99</v>
      </c>
      <c r="G5" s="76" t="s">
        <v>98</v>
      </c>
      <c r="H5" s="75" t="s">
        <v>100</v>
      </c>
      <c r="I5" s="76" t="s">
        <v>148</v>
      </c>
      <c r="J5" s="48" t="s">
        <v>102</v>
      </c>
    </row>
    <row r="6" spans="1:10" ht="60">
      <c r="A6" s="77" t="s">
        <v>103</v>
      </c>
      <c r="B6" s="124" t="s">
        <v>149</v>
      </c>
      <c r="C6" s="53" t="s">
        <v>105</v>
      </c>
      <c r="D6" s="223" t="s">
        <v>106</v>
      </c>
      <c r="E6" s="54"/>
      <c r="F6" s="224" t="s">
        <v>107</v>
      </c>
      <c r="G6" s="54"/>
      <c r="H6" s="225" t="s">
        <v>108</v>
      </c>
      <c r="I6" s="55"/>
      <c r="J6" s="230" t="s">
        <v>109</v>
      </c>
    </row>
    <row r="7" spans="1:10" ht="43.5" customHeight="1">
      <c r="A7" s="281" t="s">
        <v>150</v>
      </c>
      <c r="B7" s="79" t="s">
        <v>151</v>
      </c>
      <c r="C7" s="112"/>
      <c r="D7" s="113" t="str" cm="1">
        <f t="array" ref="D7">_xlfn.IFS(C7="Y", "Indicate what options or systems the LCCA will evaluate.", C7="N", "N/A", C7="","Indicate what options or systems the LCCA will evaluate.")</f>
        <v>Indicate what options or systems the LCCA will evaluate.</v>
      </c>
      <c r="E7" s="114"/>
      <c r="F7" s="106" t="str" cm="1">
        <f t="array" ref="F7">_xlfn.IFS(C7="Y", "Summarize results of LCCA.  Provide report as documentation.", C7="N", "N/A", C7="", "Summarize results of LCCA.  Provide report as documentation.")</f>
        <v>Summarize results of LCCA.  Provide report as documentation.</v>
      </c>
      <c r="G7" s="114" t="s">
        <v>152</v>
      </c>
      <c r="H7" s="115" t="s">
        <v>109</v>
      </c>
      <c r="I7" s="115"/>
      <c r="J7" s="244" t="str" cm="1">
        <f t="array" ref="J7">_xlfn.IFS($C7="Y", "LCCA Results.", $C7="N", "N/A", $C7="", "LCCA Results.")</f>
        <v>LCCA Results.</v>
      </c>
    </row>
    <row r="8" spans="1:10" ht="56.1" customHeight="1">
      <c r="A8" s="282"/>
      <c r="B8" s="111" t="s">
        <v>153</v>
      </c>
      <c r="C8" s="116"/>
      <c r="D8" s="117" t="s">
        <v>109</v>
      </c>
      <c r="E8" s="117"/>
      <c r="F8" s="109" t="str" cm="1">
        <f t="array" ref="F8">_xlfn.IFS(C8="Y", "1) Confirm State required ELCCA workplan submited to the state.
2) Complete ELCCA by mid-design milestone and submit to the state.", C8="N", "N/A", C8="", "1) Confirm State required ELCCA workplan submited to the state.
2) Complete EELCCA by mid-design milestone and submit to the state.")</f>
        <v>1) Confirm State required ELCCA workplan submited to the state.
2) Complete EELCCA by mid-design milestone and submit to the state.</v>
      </c>
      <c r="G8" s="116"/>
      <c r="H8" s="117" t="s">
        <v>109</v>
      </c>
      <c r="I8" s="117"/>
      <c r="J8" s="234" t="str" cm="1">
        <f t="array" ref="J8">_xlfn.IFS(C8="Y", "ELCCA Report.", C8="N", "N/A", C8="","ELCCA Report.")</f>
        <v>ELCCA Report.</v>
      </c>
    </row>
    <row r="9" spans="1:10" ht="45">
      <c r="A9" s="77" t="s">
        <v>110</v>
      </c>
      <c r="B9" s="124" t="s">
        <v>154</v>
      </c>
      <c r="C9" s="53" t="s">
        <v>105</v>
      </c>
      <c r="D9" s="107" t="s">
        <v>155</v>
      </c>
      <c r="E9" s="141"/>
      <c r="F9" s="110" t="s">
        <v>109</v>
      </c>
      <c r="G9" s="89"/>
      <c r="H9" s="110" t="s">
        <v>109</v>
      </c>
      <c r="I9" s="89"/>
      <c r="J9" s="237" t="s">
        <v>156</v>
      </c>
    </row>
    <row r="10" spans="1:10" ht="42" customHeight="1">
      <c r="A10" s="281" t="s">
        <v>157</v>
      </c>
      <c r="B10" s="121" t="s">
        <v>158</v>
      </c>
      <c r="C10" s="80"/>
      <c r="D10" s="106" t="str" cm="1">
        <f t="array" ref="D10">_xlfn.IFS(C10="Y","Indicate plans for connecting to district energy.", C10="N", "N/A", C10="","Indicate plans for connecting to district energy.")</f>
        <v>Indicate plans for connecting to district energy.</v>
      </c>
      <c r="E10" s="88"/>
      <c r="F10" s="106" t="str" cm="1">
        <f t="array" ref="F10">_xlfn.IFS($C10="Y", "Indicate resolution on use of fossil fuels on the project and note estimated annual fossil fuel use.", $C10="N", "N/A", $C10="", "Indicate resolution on use of fossil fuels on the project and note estimated annual fossil fuel use.")</f>
        <v>Indicate resolution on use of fossil fuels on the project and note estimated annual fossil fuel use.</v>
      </c>
      <c r="G10" s="88"/>
      <c r="H10" s="106" t="str" cm="1">
        <f t="array" ref="H10">_xlfn.IFS($C10="Y", "Confirm use(s) of fossil fuels on the project and estimated annual fossil fuel use.", $C10="N", "N/A", $C10="", "Confirm use(s) of fossil fuels on the project and estimated annual fossil fuel use.")</f>
        <v>Confirm use(s) of fossil fuels on the project and estimated annual fossil fuel use.</v>
      </c>
      <c r="I10" s="88"/>
      <c r="J10" s="239" t="s">
        <v>123</v>
      </c>
    </row>
    <row r="11" spans="1:10" ht="60">
      <c r="A11" s="285"/>
      <c r="B11" s="122" t="s">
        <v>159</v>
      </c>
      <c r="C11" s="81"/>
      <c r="D11" s="108" t="str" cm="1">
        <f t="array" ref="D11">_xlfn.IFS(C11="Y","Indicate any existing or new planned fossil fuel equipment or systems in the building that may be necessary for the project. Note that LCCA maybe necessary to justify keeping or adding fossil fuels.", C11="N", "N/A", C11="","Indicate any existing or new planned fossil fuel equipment or systems in the building that may be necessary for the project. Note that LCCA maybe necessary to justify keeping or adding fossil fuels.")</f>
        <v>Indicate any existing or new planned fossil fuel equipment or systems in the building that may be necessary for the project. Note that LCCA maybe necessary to justify keeping or adding fossil fuels.</v>
      </c>
      <c r="E11" s="123"/>
      <c r="F11" s="108" t="str" cm="1">
        <f t="array" ref="F11">_xlfn.IFS($C11="Y", "Confirm project is on track for connecting to district energy.", $C11="N", "N/A", $C11="", "Confirm project is on track for connecting to district energy.")</f>
        <v>Confirm project is on track for connecting to district energy.</v>
      </c>
      <c r="G11" s="123"/>
      <c r="H11" s="108" t="str" cm="1">
        <f t="array" ref="H11">_xlfn.IFS($C11="Y", "Confirm district energy connection made.", $C11="N", "N/A", $C11="", "Confirm district energy connection made.")</f>
        <v>Confirm district energy connection made.</v>
      </c>
      <c r="I11" s="123"/>
      <c r="J11" s="240" t="s">
        <v>123</v>
      </c>
    </row>
    <row r="12" spans="1:10" ht="45">
      <c r="A12" s="285"/>
      <c r="B12" s="122" t="s">
        <v>160</v>
      </c>
      <c r="C12" s="81"/>
      <c r="D12" s="108" t="str" cm="1">
        <f t="array" ref="D12">_xlfn.IFS($C12="Y", "Summarize opportunities for energy conservation.", $C12="N", "N/A", $C12="","Summarize opportunities for energy conservation.")</f>
        <v>Summarize opportunities for energy conservation.</v>
      </c>
      <c r="E12" s="123"/>
      <c r="F12" s="108" t="str" cm="1">
        <f t="array" ref="F12">_xlfn.IFS($C12="Y", "Indicate energy conservation measures planning to include in the project and estimated energy savings.", $C12="N", "N/A", $C12="", "Indicate energy conservation measures planning to include in the project and estimated energy savings.")</f>
        <v>Indicate energy conservation measures planning to include in the project and estimated energy savings.</v>
      </c>
      <c r="G12" s="123"/>
      <c r="H12" s="108" t="str" cm="1">
        <f t="array" ref="H12">_xlfn.IFS($C12="Y", "Confirm energy conservation measures included and estimated energy savings.", $C12="N", "N/A", $C12="", "Confirm energy conservation measures included and estimated energy savings.")</f>
        <v>Confirm energy conservation measures included and estimated energy savings.</v>
      </c>
      <c r="I12" s="123"/>
      <c r="J12" s="242" t="str" cm="1">
        <f t="array" ref="J12">_xlfn.IFS($C12="Y", "Back up calculations for estimated energy savings through energy conservation.", $C12="N", "N/A", $C12="", "Back up calculations for estimated energy savings through energy conservation.")</f>
        <v>Back up calculations for estimated energy savings through energy conservation.</v>
      </c>
    </row>
    <row r="13" spans="1:10" ht="80.099999999999994" customHeight="1">
      <c r="A13" s="282"/>
      <c r="B13" s="120" t="s">
        <v>161</v>
      </c>
      <c r="C13" s="82"/>
      <c r="D13" s="109" t="str" cm="1">
        <f t="array" ref="D13">_xlfn.IFS(C13="Y", "Calculate EUIt and GHGi target by activity for the affected spaces per CBPS, and BEPS if applicable.", C13="N", "N/A", C13="", "Calculate EUIt and GHGi target by activity for the affected spaces per CBPS, and BEPS if applicable.")</f>
        <v>Calculate EUIt and GHGi target by activity for the affected spaces per CBPS, and BEPS if applicable.</v>
      </c>
      <c r="E13" s="90"/>
      <c r="F13" s="109" t="str" cm="1">
        <f t="array" ref="F13">_xlfn.IFS(C13="Y", "Provide the project's estimated EUI, and GHGi if appliacable.", C13="N", "N/A", C13="", "Provide the project's estimated EUI, and GHGi if applicable.")</f>
        <v>Provide the project's estimated EUI, and GHGi if applicable.</v>
      </c>
      <c r="G13" s="90"/>
      <c r="H13" s="109" t="str" cm="1">
        <f t="array" ref="H13">_xlfn.IFS(C13="Y", "Provide the project's final EUI, and GHGi if applicable.", C13="N", "N/A", C13="", "Provide the project's final EUI, and GHGi if applicable.")</f>
        <v>Provide the project's final EUI, and GHGi if applicable.</v>
      </c>
      <c r="I13" s="90"/>
      <c r="J13" s="241" t="s">
        <v>123</v>
      </c>
    </row>
    <row r="14" spans="1:10" ht="45" customHeight="1">
      <c r="A14" s="281" t="s">
        <v>113</v>
      </c>
      <c r="B14" s="121" t="s">
        <v>162</v>
      </c>
      <c r="C14" s="80"/>
      <c r="D14" s="78" t="str" cm="1">
        <f t="array" ref="D14">_xlfn.IFS($C14="Y", "Identify water consuming fixtures, appliances, or equipment with their efficiency requirement.", $C14="N", "N/A", $C14="", "Identify water consuming fixtures, appliances, or equipment with their efficiency requirement.")</f>
        <v>Identify water consuming fixtures, appliances, or equipment with their efficiency requirement.</v>
      </c>
      <c r="E14" s="54"/>
      <c r="F14" s="78" t="str" cm="1">
        <f t="array" ref="F14">_xlfn.IFS($C14="Y", "Confirm water consuming fixtures, appliances, and equipment planned for the project meets or exceeds efficiency standards.", $C14="N", "N/A", $C14="","Confirm water consuming fixtures, appliances, and equipment planned for the project meets or exceeds efficiency standards.")</f>
        <v>Confirm water consuming fixtures, appliances, and equipment planned for the project meets or exceeds efficiency standards.</v>
      </c>
      <c r="G14" s="54"/>
      <c r="H14" s="78" t="str" cm="1">
        <f t="array" ref="H14">_xlfn.IFS($C14="Y", "List water consuming fixtures, appliances, and equipment used in the project and their efficiency. Confirm they all meet or exceed standard.", $C14="N", "N/A", $C14="","List water consuming fixtures, appliances, and equipment used in the project and their efficiency.  Confirm they all meet or exceed standard.")</f>
        <v>List water consuming fixtures, appliances, and equipment used in the project and their efficiency.  Confirm they all meet or exceed standard.</v>
      </c>
      <c r="I14" s="54"/>
      <c r="J14" s="240" t="s">
        <v>123</v>
      </c>
    </row>
    <row r="15" spans="1:10" ht="30">
      <c r="A15" s="282"/>
      <c r="B15" s="83" t="s">
        <v>163</v>
      </c>
      <c r="C15" s="82"/>
      <c r="D15" s="109" t="str" cm="1">
        <f t="array" ref="D15">_xlfn.IFS(C15="Y", "Indicate if there are applicable opportunities to address barriers to low-flow fixture installation or performance.", C15="N", "N/A", C15="", "Indicate if there are applicable opportunities to address barriers to low-flow fixture installation or performance.")</f>
        <v>Indicate if there are applicable opportunities to address barriers to low-flow fixture installation or performance.</v>
      </c>
      <c r="E15" s="90"/>
      <c r="F15" s="109" t="str" cm="1">
        <f t="array" ref="F15">_xlfn.IFS(C15="Y", "Describe any improvements to support low flow fixtures planned for the project.", C15="N", "N/A", C15="", "Describe any improvements to support low flow fixtures planned for the project.")</f>
        <v>Describe any improvements to support low flow fixtures planned for the project.</v>
      </c>
      <c r="G15" s="90"/>
      <c r="H15" s="109" t="str" cm="1">
        <f t="array" ref="H15">_xlfn.IFS(C15="Y", "Confirm improvements to support low flow fixtures included in the project.", C15="N", "N/A", C15="", "Confirm improvements to support low flow fixtures included in the project.")</f>
        <v>Confirm improvements to support low flow fixtures included in the project.</v>
      </c>
      <c r="I15" s="90"/>
      <c r="J15" s="241" t="s">
        <v>123</v>
      </c>
    </row>
    <row r="16" spans="1:10" ht="126.95" customHeight="1">
      <c r="A16" s="77" t="s">
        <v>115</v>
      </c>
      <c r="B16" s="124" t="s">
        <v>164</v>
      </c>
      <c r="C16" s="53"/>
      <c r="D16" s="107" t="str" cm="1">
        <f t="array" ref="D16">_xlfn.IFS($C16="Y", "Indicate any opportunities in the project that reduce embodied carbon.", $C16="N", "N/A", $C16="", "Indicate any opportunities in the project that reduce embodied carbon.")</f>
        <v>Indicate any opportunities in the project that reduce embodied carbon.</v>
      </c>
      <c r="E16" s="84"/>
      <c r="F16" s="107" t="str" cm="1">
        <f t="array" ref="F16">_xlfn.IFS($C16="Y", "Indicate strategies planned for the project that reduce embodied carbon and estimated reduction.", $C16="N", "N/A", $C16="", "Indicate strategies planned for in the project that reduce embodied carbon and estimated reduction.")</f>
        <v>Indicate strategies planned for in the project that reduce embodied carbon and estimated reduction.</v>
      </c>
      <c r="G16" s="54"/>
      <c r="H16" s="107" t="str" cm="1">
        <f t="array" ref="H16">_xlfn.IFS($C16="Y", "Confirm strategies included in the project that reduced embodied carbon and the estimated reduction.", $C16="N", "N/A", $C16="", "Confirm strategies included in the project that reduced embodied carbon and the estimated reduction.")</f>
        <v>Confirm strategies included in the project that reduced embodied carbon and the estimated reduction.</v>
      </c>
      <c r="I16" s="54"/>
      <c r="J16" s="239" t="s">
        <v>123</v>
      </c>
    </row>
    <row r="17" spans="1:10" ht="44.45" customHeight="1">
      <c r="A17" s="77" t="s">
        <v>121</v>
      </c>
      <c r="B17" s="124" t="s">
        <v>122</v>
      </c>
      <c r="C17" s="53"/>
      <c r="D17" s="56" t="str" cm="1">
        <f t="array" ref="D17">_xlfn.IFS($C17="Y", "Indicate any opportunities for the project that support health and well-being.", C17="N", "N/A", C17="","Indicate any opportunities for the project that support health and well-being.")</f>
        <v>Indicate any opportunities for the project that support health and well-being.</v>
      </c>
      <c r="E17" s="61"/>
      <c r="F17" s="56" t="str" cm="1">
        <f t="array" ref="F17">_xlfn.IFS(C17="Y", "Indicate strategies planned for the project that support health and well-being.", C17="N", "N/A", C17="","Indicate strategies planned for the project that support health and well-being.")</f>
        <v>Indicate strategies planned for the project that support health and well-being.</v>
      </c>
      <c r="G17" s="61"/>
      <c r="H17" s="56" t="str" cm="1">
        <f t="array" ref="H17">_xlfn.IFS($C17="Y", "Confirm strategies included in the project that support health and wellbeing.", $C17="N", "N/A", $C17="","Confirm strategies included in the project that support health and wellbeing.")</f>
        <v>Confirm strategies included in the project that support health and wellbeing.</v>
      </c>
      <c r="I17" s="61"/>
      <c r="J17" s="239" t="s">
        <v>123</v>
      </c>
    </row>
    <row r="18" spans="1:10" ht="30">
      <c r="A18" s="77" t="s">
        <v>124</v>
      </c>
      <c r="B18" s="52" t="s">
        <v>125</v>
      </c>
      <c r="C18" s="53"/>
      <c r="D18" s="56" t="str" cm="1">
        <f t="array" ref="D18">_xlfn.IFS(C18="Y", "Indicate any opportunities for the project that support equity.", C18="N", "N/A", C18="","Indicate any opportunities for the project that support equity.")</f>
        <v>Indicate any opportunities for the project that support equity.</v>
      </c>
      <c r="E18" s="62"/>
      <c r="F18" s="56" t="str" cm="1">
        <f t="array" ref="F18">_xlfn.IFS(C18="Y", "Indicate strategies planned for the project that support equity.", C18="N", "N/A", C18="", "Indicate strategies planned for the project that support equity.")</f>
        <v>Indicate strategies planned for the project that support equity.</v>
      </c>
      <c r="G18" s="62"/>
      <c r="H18" s="56" t="str" cm="1">
        <f t="array" ref="H18">_xlfn.IFS($C18="Y", "Confirm strategies included in the project that support equity.", $C18="N", "N/A", $C18="","Confirm strategies included in the project that support equity.")</f>
        <v>Confirm strategies included in the project that support equity.</v>
      </c>
      <c r="I18" s="62"/>
      <c r="J18" s="239" t="s">
        <v>123</v>
      </c>
    </row>
    <row r="19" spans="1:10">
      <c r="C19" s="63"/>
      <c r="D19" s="64" t="s">
        <v>126</v>
      </c>
      <c r="E19" s="65"/>
      <c r="F19" s="64" t="s">
        <v>128</v>
      </c>
      <c r="G19" s="65"/>
      <c r="H19" s="64" t="s">
        <v>130</v>
      </c>
      <c r="I19" s="173"/>
    </row>
    <row r="20" spans="1:10">
      <c r="C20" s="63"/>
      <c r="D20" s="66" t="s">
        <v>131</v>
      </c>
      <c r="E20" s="85" t="s">
        <v>17</v>
      </c>
      <c r="F20" s="66" t="s">
        <v>131</v>
      </c>
      <c r="G20" s="85" t="s">
        <v>17</v>
      </c>
      <c r="H20" s="66" t="s">
        <v>131</v>
      </c>
      <c r="I20" s="85" t="s">
        <v>18</v>
      </c>
    </row>
    <row r="21" spans="1:10" ht="45">
      <c r="C21" s="63"/>
      <c r="D21" s="66" t="s">
        <v>133</v>
      </c>
      <c r="E21" s="86" t="s">
        <v>19</v>
      </c>
      <c r="F21" s="66" t="s">
        <v>133</v>
      </c>
      <c r="G21" s="86" t="s">
        <v>19</v>
      </c>
      <c r="H21" s="66" t="s">
        <v>134</v>
      </c>
      <c r="I21" s="179" t="s">
        <v>21</v>
      </c>
    </row>
    <row r="22" spans="1:10">
      <c r="C22" s="63"/>
      <c r="D22" s="66" t="s">
        <v>134</v>
      </c>
      <c r="E22" s="87" t="s">
        <v>22</v>
      </c>
      <c r="F22" s="66" t="s">
        <v>134</v>
      </c>
      <c r="G22" s="87" t="s">
        <v>22</v>
      </c>
    </row>
    <row r="23" spans="1:10">
      <c r="C23" s="63"/>
    </row>
    <row r="24" spans="1:10">
      <c r="B24" s="154"/>
      <c r="C24" s="63"/>
    </row>
    <row r="25" spans="1:10">
      <c r="C25" s="63"/>
    </row>
    <row r="26" spans="1:10">
      <c r="C26" s="63"/>
    </row>
    <row r="27" spans="1:10">
      <c r="C27" s="63"/>
    </row>
    <row r="28" spans="1:10">
      <c r="C28" s="63"/>
    </row>
    <row r="29" spans="1:10">
      <c r="C29" s="63"/>
    </row>
    <row r="30" spans="1:10">
      <c r="C30" s="63"/>
      <c r="G30" s="47"/>
    </row>
    <row r="31" spans="1:10">
      <c r="C31" s="63"/>
      <c r="G31" s="47"/>
    </row>
    <row r="32" spans="1:10">
      <c r="C32" s="63"/>
      <c r="G32" s="47"/>
    </row>
    <row r="33" spans="3:3">
      <c r="C33" s="63"/>
    </row>
  </sheetData>
  <sheetProtection sheet="1" objects="1" scenarios="1"/>
  <protectedRanges>
    <protectedRange sqref="C14:I14" name="Inputs_4"/>
    <protectedRange sqref="I19" name="Inputs_1"/>
    <protectedRange sqref="G19" name="Inputs_2"/>
    <protectedRange sqref="E19" name="Inputs_3"/>
    <protectedRange sqref="C8 C10:D18 C7:E7 F7:G8 F10:F18 H10:H18 E10:E19 G10:G19 I10:I19" name="Inputs"/>
    <protectedRange sqref="E6 G6 I6" name="Range6"/>
  </protectedRanges>
  <mergeCells count="11">
    <mergeCell ref="F3:J3"/>
    <mergeCell ref="F4:G4"/>
    <mergeCell ref="H4:J4"/>
    <mergeCell ref="A7:A8"/>
    <mergeCell ref="A10:A13"/>
    <mergeCell ref="A2:B2"/>
    <mergeCell ref="A3:A4"/>
    <mergeCell ref="B3:E3"/>
    <mergeCell ref="B4:C4"/>
    <mergeCell ref="A14:A15"/>
    <mergeCell ref="D4:E4"/>
  </mergeCells>
  <conditionalFormatting sqref="A3 A5:XFD8">
    <cfRule type="containsText" dxfId="872" priority="2" operator="containsText" text="N/A">
      <formula>NOT(ISERROR(SEARCH("N/A",A3)))</formula>
    </cfRule>
  </conditionalFormatting>
  <conditionalFormatting sqref="A2:B2">
    <cfRule type="containsText" dxfId="871" priority="1" operator="containsText" text="N/A">
      <formula>NOT(ISERROR(SEARCH("N/A",A2)))</formula>
    </cfRule>
  </conditionalFormatting>
  <conditionalFormatting sqref="A19:E19">
    <cfRule type="containsText" dxfId="870" priority="11" operator="containsText" text="N/A">
      <formula>NOT(ISERROR(SEARCH("N/A",A19)))</formula>
    </cfRule>
  </conditionalFormatting>
  <conditionalFormatting sqref="A10:XFD18">
    <cfRule type="containsText" dxfId="869" priority="31" operator="containsText" text="N/A">
      <formula>NOT(ISERROR(SEARCH("N/A",A10)))</formula>
    </cfRule>
  </conditionalFormatting>
  <conditionalFormatting sqref="D12">
    <cfRule type="expression" dxfId="868" priority="150">
      <formula>$C$12="N"</formula>
    </cfRule>
  </conditionalFormatting>
  <conditionalFormatting sqref="E6">
    <cfRule type="containsText" dxfId="867" priority="132" operator="containsText" text="Off track">
      <formula>NOT(ISERROR(SEARCH("Off track",E6)))</formula>
    </cfRule>
    <cfRule type="containsBlanks" dxfId="866" priority="136">
      <formula>LEN(TRIM(E6))=0</formula>
    </cfRule>
    <cfRule type="containsText" dxfId="865" priority="130" operator="containsText" text="In Progress">
      <formula>NOT(ISERROR(SEARCH("In Progress",E6)))</formula>
    </cfRule>
    <cfRule type="containsText" dxfId="864" priority="129" operator="containsText" text="On track">
      <formula>NOT(ISERROR(SEARCH("On track",E6)))</formula>
    </cfRule>
    <cfRule type="containsText" dxfId="863" priority="131" operator="containsText" text="No">
      <formula>NOT(ISERROR(SEARCH("No",E6)))</formula>
    </cfRule>
    <cfRule type="containsText" dxfId="862" priority="133" operator="containsText" text="Still in development">
      <formula>NOT(ISERROR(SEARCH("Still in development",E6)))</formula>
    </cfRule>
  </conditionalFormatting>
  <conditionalFormatting sqref="E6:E7">
    <cfRule type="containsText" dxfId="861" priority="135" operator="containsText" text="Yes">
      <formula>NOT(ISERROR(SEARCH("Yes",E6)))</formula>
    </cfRule>
  </conditionalFormatting>
  <conditionalFormatting sqref="E7">
    <cfRule type="expression" dxfId="860" priority="60">
      <formula>$C7="N"</formula>
    </cfRule>
    <cfRule type="containsText" dxfId="859" priority="162" operator="containsText" text="In Progress">
      <formula>NOT(ISERROR(SEARCH("In Progress",E7)))</formula>
    </cfRule>
  </conditionalFormatting>
  <conditionalFormatting sqref="E10:E13">
    <cfRule type="containsText" dxfId="858" priority="141" operator="containsText" text="In Progress">
      <formula>NOT(ISERROR(SEARCH("In Progress",E10)))</formula>
    </cfRule>
  </conditionalFormatting>
  <conditionalFormatting sqref="E10:E15">
    <cfRule type="containsText" dxfId="857" priority="51" operator="containsText" text="Yes">
      <formula>NOT(ISERROR(SEARCH("Yes",E10)))</formula>
    </cfRule>
  </conditionalFormatting>
  <conditionalFormatting sqref="E10:E18 G10:G18 I10:I18">
    <cfRule type="expression" dxfId="856" priority="30">
      <formula>$C10="N"</formula>
    </cfRule>
  </conditionalFormatting>
  <conditionalFormatting sqref="E14">
    <cfRule type="containsText" dxfId="855" priority="47" operator="containsText" text="In Progress">
      <formula>NOT(ISERROR(SEARCH("In Progress",E14)))</formula>
    </cfRule>
    <cfRule type="containsBlanks" dxfId="854" priority="52">
      <formula>LEN(TRIM(E14))=0</formula>
    </cfRule>
    <cfRule type="containsText" dxfId="853" priority="46" operator="containsText" text="On track">
      <formula>NOT(ISERROR(SEARCH("On track",E14)))</formula>
    </cfRule>
    <cfRule type="containsText" dxfId="852" priority="48" operator="containsText" text="No">
      <formula>NOT(ISERROR(SEARCH("No",E14)))</formula>
    </cfRule>
    <cfRule type="containsText" dxfId="851" priority="49" operator="containsText" text="Off track">
      <formula>NOT(ISERROR(SEARCH("Off track",E14)))</formula>
    </cfRule>
    <cfRule type="containsText" dxfId="850" priority="50" operator="containsText" text="Still in development">
      <formula>NOT(ISERROR(SEARCH("Still in development",E14)))</formula>
    </cfRule>
  </conditionalFormatting>
  <conditionalFormatting sqref="E15:E18">
    <cfRule type="containsText" dxfId="849" priority="93" operator="containsText" text="In Progress">
      <formula>NOT(ISERROR(SEARCH("In Progress",E15)))</formula>
    </cfRule>
  </conditionalFormatting>
  <conditionalFormatting sqref="E17:E18">
    <cfRule type="containsText" dxfId="848" priority="92" operator="containsText" text="No">
      <formula>NOT(ISERROR(SEARCH("No",E17)))</formula>
    </cfRule>
    <cfRule type="containsText" dxfId="847" priority="91" operator="containsText" text="Yes">
      <formula>NOT(ISERROR(SEARCH("Yes",E17)))</formula>
    </cfRule>
  </conditionalFormatting>
  <conditionalFormatting sqref="E19">
    <cfRule type="containsText" dxfId="846" priority="4" operator="containsText" text="On track">
      <formula>NOT(ISERROR(SEARCH("On track",E19)))</formula>
    </cfRule>
    <cfRule type="containsText" dxfId="845" priority="5" operator="containsText" text="In Progress">
      <formula>NOT(ISERROR(SEARCH("In Progress",E19)))</formula>
    </cfRule>
    <cfRule type="containsText" dxfId="844" priority="6" operator="containsText" text="No">
      <formula>NOT(ISERROR(SEARCH("No",E19)))</formula>
    </cfRule>
    <cfRule type="containsText" dxfId="843" priority="13" operator="containsText" text="No">
      <formula>NOT(ISERROR(SEARCH("No",E19)))</formula>
    </cfRule>
    <cfRule type="containsText" dxfId="842" priority="12" operator="containsText" text="Yes">
      <formula>NOT(ISERROR(SEARCH("Yes",E19)))</formula>
    </cfRule>
    <cfRule type="containsBlanks" dxfId="841" priority="10">
      <formula>LEN(TRIM(E19))=0</formula>
    </cfRule>
    <cfRule type="containsText" dxfId="840" priority="9" operator="containsText" text="Yes">
      <formula>NOT(ISERROR(SEARCH("Yes",E19)))</formula>
    </cfRule>
    <cfRule type="containsText" dxfId="839" priority="7" operator="containsText" text="Off track">
      <formula>NOT(ISERROR(SEARCH("Off track",E19)))</formula>
    </cfRule>
    <cfRule type="containsText" dxfId="838" priority="8" operator="containsText" text="Still in development">
      <formula>NOT(ISERROR(SEARCH("Still in development",E19)))</formula>
    </cfRule>
    <cfRule type="containsText" dxfId="837" priority="14" operator="containsText" text="In Progress">
      <formula>NOT(ISERROR(SEARCH("In Progress",E19)))</formula>
    </cfRule>
  </conditionalFormatting>
  <conditionalFormatting sqref="F19:G19">
    <cfRule type="containsText" dxfId="836" priority="22" operator="containsText" text="N/A">
      <formula>NOT(ISERROR(SEARCH("N/A",F19)))</formula>
    </cfRule>
  </conditionalFormatting>
  <conditionalFormatting sqref="F3:XFD3 B3:B4 D4:XFD4 A9:D9 F9:XFD9 A20:XFD1048576">
    <cfRule type="containsText" dxfId="835" priority="61" operator="containsText" text="N/A">
      <formula>NOT(ISERROR(SEARCH("N/A",A3)))</formula>
    </cfRule>
  </conditionalFormatting>
  <conditionalFormatting sqref="G6">
    <cfRule type="containsBlanks" dxfId="834" priority="128">
      <formula>LEN(TRIM(G6))=0</formula>
    </cfRule>
    <cfRule type="containsText" dxfId="833" priority="126" operator="containsText" text="Still in development">
      <formula>NOT(ISERROR(SEARCH("Still in development",G6)))</formula>
    </cfRule>
    <cfRule type="containsText" dxfId="832" priority="125" operator="containsText" text="Off track">
      <formula>NOT(ISERROR(SEARCH("Off track",G6)))</formula>
    </cfRule>
    <cfRule type="containsText" dxfId="831" priority="124" operator="containsText" text="No">
      <formula>NOT(ISERROR(SEARCH("No",G6)))</formula>
    </cfRule>
    <cfRule type="containsText" dxfId="830" priority="123" operator="containsText" text="In Progress">
      <formula>NOT(ISERROR(SEARCH("In Progress",G6)))</formula>
    </cfRule>
    <cfRule type="containsText" dxfId="829" priority="122" operator="containsText" text="On track">
      <formula>NOT(ISERROR(SEARCH("On track",G6)))</formula>
    </cfRule>
  </conditionalFormatting>
  <conditionalFormatting sqref="G6:G13">
    <cfRule type="containsText" dxfId="828" priority="127" operator="containsText" text="Yes">
      <formula>NOT(ISERROR(SEARCH("Yes",G6)))</formula>
    </cfRule>
  </conditionalFormatting>
  <conditionalFormatting sqref="G7:G8">
    <cfRule type="expression" dxfId="827" priority="59">
      <formula>$C7="N"</formula>
    </cfRule>
  </conditionalFormatting>
  <conditionalFormatting sqref="G7:G13 G15">
    <cfRule type="containsText" dxfId="826" priority="165" operator="containsText" text="In Progress">
      <formula>NOT(ISERROR(SEARCH("In Progress",G7)))</formula>
    </cfRule>
  </conditionalFormatting>
  <conditionalFormatting sqref="G14">
    <cfRule type="containsText" dxfId="825" priority="42" operator="containsText" text="Off track">
      <formula>NOT(ISERROR(SEARCH("Off track",G14)))</formula>
    </cfRule>
    <cfRule type="containsBlanks" dxfId="824" priority="45">
      <formula>LEN(TRIM(G14))=0</formula>
    </cfRule>
    <cfRule type="containsText" dxfId="823" priority="44" operator="containsText" text="Yes">
      <formula>NOT(ISERROR(SEARCH("Yes",G14)))</formula>
    </cfRule>
    <cfRule type="containsText" dxfId="822" priority="43" operator="containsText" text="Still in development">
      <formula>NOT(ISERROR(SEARCH("Still in development",G14)))</formula>
    </cfRule>
    <cfRule type="containsText" dxfId="821" priority="41" operator="containsText" text="No">
      <formula>NOT(ISERROR(SEARCH("No",G14)))</formula>
    </cfRule>
    <cfRule type="containsText" dxfId="820" priority="40" operator="containsText" text="In Progress">
      <formula>NOT(ISERROR(SEARCH("In Progress",G14)))</formula>
    </cfRule>
    <cfRule type="containsText" dxfId="819" priority="39" operator="containsText" text="On track">
      <formula>NOT(ISERROR(SEARCH("On track",G14)))</formula>
    </cfRule>
  </conditionalFormatting>
  <conditionalFormatting sqref="G15:G18">
    <cfRule type="containsText" dxfId="818" priority="89" operator="containsText" text="Yes">
      <formula>NOT(ISERROR(SEARCH("Yes",G15)))</formula>
    </cfRule>
  </conditionalFormatting>
  <conditionalFormatting sqref="G16">
    <cfRule type="containsText" dxfId="817" priority="84" operator="containsText" text="On track">
      <formula>NOT(ISERROR(SEARCH("On track",G16)))</formula>
    </cfRule>
    <cfRule type="containsText" dxfId="816" priority="85" operator="containsText" text="In Progress">
      <formula>NOT(ISERROR(SEARCH("In Progress",G16)))</formula>
    </cfRule>
    <cfRule type="containsText" dxfId="815" priority="86" operator="containsText" text="No">
      <formula>NOT(ISERROR(SEARCH("No",G16)))</formula>
    </cfRule>
    <cfRule type="containsText" dxfId="814" priority="87" operator="containsText" text="Off track">
      <formula>NOT(ISERROR(SEARCH("Off track",G16)))</formula>
    </cfRule>
    <cfRule type="containsText" dxfId="813" priority="88" operator="containsText" text="Still in development">
      <formula>NOT(ISERROR(SEARCH("Still in development",G16)))</formula>
    </cfRule>
    <cfRule type="containsBlanks" dxfId="812" priority="90">
      <formula>LEN(TRIM(G16))=0</formula>
    </cfRule>
  </conditionalFormatting>
  <conditionalFormatting sqref="G17:G18">
    <cfRule type="containsText" dxfId="811" priority="95" operator="containsText" text="No">
      <formula>NOT(ISERROR(SEARCH("No",G17)))</formula>
    </cfRule>
    <cfRule type="containsText" dxfId="810" priority="96" operator="containsText" text="In Progress">
      <formula>NOT(ISERROR(SEARCH("In Progress",G17)))</formula>
    </cfRule>
  </conditionalFormatting>
  <conditionalFormatting sqref="G19">
    <cfRule type="containsText" dxfId="809" priority="16" operator="containsText" text="In Progress">
      <formula>NOT(ISERROR(SEARCH("In Progress",G19)))</formula>
    </cfRule>
    <cfRule type="containsText" dxfId="808" priority="17" operator="containsText" text="No">
      <formula>NOT(ISERROR(SEARCH("No",G19)))</formula>
    </cfRule>
    <cfRule type="containsText" dxfId="807" priority="25" operator="containsText" text="In Progress">
      <formula>NOT(ISERROR(SEARCH("In Progress",G19)))</formula>
    </cfRule>
    <cfRule type="containsText" dxfId="806" priority="24" operator="containsText" text="No">
      <formula>NOT(ISERROR(SEARCH("No",G19)))</formula>
    </cfRule>
    <cfRule type="containsText" dxfId="805" priority="23" operator="containsText" text="Yes">
      <formula>NOT(ISERROR(SEARCH("Yes",G19)))</formula>
    </cfRule>
    <cfRule type="containsText" dxfId="804" priority="20" operator="containsText" text="Yes">
      <formula>NOT(ISERROR(SEARCH("Yes",G19)))</formula>
    </cfRule>
    <cfRule type="containsText" dxfId="803" priority="19" operator="containsText" text="Still in development">
      <formula>NOT(ISERROR(SEARCH("Still in development",G19)))</formula>
    </cfRule>
    <cfRule type="containsText" dxfId="802" priority="18" operator="containsText" text="Off track">
      <formula>NOT(ISERROR(SEARCH("Off track",G19)))</formula>
    </cfRule>
    <cfRule type="containsBlanks" dxfId="801" priority="21">
      <formula>LEN(TRIM(G19))=0</formula>
    </cfRule>
    <cfRule type="containsText" dxfId="800" priority="15" operator="containsText" text="On track">
      <formula>NOT(ISERROR(SEARCH("On track",G19)))</formula>
    </cfRule>
  </conditionalFormatting>
  <conditionalFormatting sqref="H19:XFD19">
    <cfRule type="containsText" dxfId="799" priority="27" operator="containsText" text="N/A">
      <formula>NOT(ISERROR(SEARCH("N/A",H19)))</formula>
    </cfRule>
  </conditionalFormatting>
  <conditionalFormatting sqref="I6">
    <cfRule type="containsText" dxfId="798" priority="134" operator="containsText" text="No">
      <formula>NOT(ISERROR(SEARCH("No",I6)))</formula>
    </cfRule>
    <cfRule type="containsText" dxfId="797" priority="137" operator="containsText" text="Yes">
      <formula>NOT(ISERROR(SEARCH("Yes",I6)))</formula>
    </cfRule>
  </conditionalFormatting>
  <conditionalFormatting sqref="I9:I10 I13 I15">
    <cfRule type="containsText" dxfId="796" priority="163" operator="containsText" text="No">
      <formula>NOT(ISERROR(SEARCH("No",I9)))</formula>
    </cfRule>
  </conditionalFormatting>
  <conditionalFormatting sqref="I9:I13">
    <cfRule type="containsText" dxfId="795" priority="103" operator="containsText" text="Yes">
      <formula>NOT(ISERROR(SEARCH("Yes",I9)))</formula>
    </cfRule>
  </conditionalFormatting>
  <conditionalFormatting sqref="I11:I12">
    <cfRule type="containsText" dxfId="794" priority="121" operator="containsText" text="In Progress">
      <formula>NOT(ISERROR(SEARCH("In Progress",I11)))</formula>
    </cfRule>
  </conditionalFormatting>
  <conditionalFormatting sqref="I14">
    <cfRule type="containsText" dxfId="793" priority="33" operator="containsText" text="In Progress">
      <formula>NOT(ISERROR(SEARCH("In Progress",I14)))</formula>
    </cfRule>
    <cfRule type="containsText" dxfId="792" priority="32" operator="containsText" text="On track">
      <formula>NOT(ISERROR(SEARCH("On track",I14)))</formula>
    </cfRule>
    <cfRule type="containsText" dxfId="791" priority="37" operator="containsText" text="Yes">
      <formula>NOT(ISERROR(SEARCH("Yes",I14)))</formula>
    </cfRule>
    <cfRule type="containsBlanks" dxfId="790" priority="38">
      <formula>LEN(TRIM(I14))=0</formula>
    </cfRule>
    <cfRule type="containsText" dxfId="789" priority="36" operator="containsText" text="Still in development">
      <formula>NOT(ISERROR(SEARCH("Still in development",I14)))</formula>
    </cfRule>
    <cfRule type="containsText" dxfId="788" priority="35" operator="containsText" text="Off track">
      <formula>NOT(ISERROR(SEARCH("Off track",I14)))</formula>
    </cfRule>
    <cfRule type="containsText" dxfId="787" priority="34" operator="containsText" text="No">
      <formula>NOT(ISERROR(SEARCH("No",I14)))</formula>
    </cfRule>
  </conditionalFormatting>
  <conditionalFormatting sqref="I15:I18">
    <cfRule type="containsText" dxfId="786" priority="79" operator="containsText" text="Yes">
      <formula>NOT(ISERROR(SEARCH("Yes",I15)))</formula>
    </cfRule>
  </conditionalFormatting>
  <conditionalFormatting sqref="I16">
    <cfRule type="containsText" dxfId="785" priority="74" operator="containsText" text="On track">
      <formula>NOT(ISERROR(SEARCH("On track",I16)))</formula>
    </cfRule>
    <cfRule type="containsText" dxfId="784" priority="75" operator="containsText" text="In Progress">
      <formula>NOT(ISERROR(SEARCH("In Progress",I16)))</formula>
    </cfRule>
    <cfRule type="containsText" dxfId="783" priority="76" operator="containsText" text="No">
      <formula>NOT(ISERROR(SEARCH("No",I16)))</formula>
    </cfRule>
    <cfRule type="containsText" dxfId="782" priority="77" operator="containsText" text="Off track">
      <formula>NOT(ISERROR(SEARCH("Off track",I16)))</formula>
    </cfRule>
    <cfRule type="containsText" dxfId="781" priority="78" operator="containsText" text="Still in development">
      <formula>NOT(ISERROR(SEARCH("Still in development",I16)))</formula>
    </cfRule>
    <cfRule type="containsBlanks" dxfId="780" priority="80">
      <formula>LEN(TRIM(I16))=0</formula>
    </cfRule>
  </conditionalFormatting>
  <conditionalFormatting sqref="I17:I18">
    <cfRule type="containsText" dxfId="779" priority="82" operator="containsText" text="No">
      <formula>NOT(ISERROR(SEARCH("No",I17)))</formula>
    </cfRule>
    <cfRule type="containsText" dxfId="778" priority="83" operator="containsText" text="In Progress">
      <formula>NOT(ISERROR(SEARCH("In Progress",I17)))</formula>
    </cfRule>
  </conditionalFormatting>
  <conditionalFormatting sqref="I19">
    <cfRule type="containsText" dxfId="777" priority="29" operator="containsText" text="Yes">
      <formula>NOT(ISERROR(SEARCH("Yes",I19)))</formula>
    </cfRule>
    <cfRule type="containsText" dxfId="776" priority="28" operator="containsText" text="No">
      <formula>NOT(ISERROR(SEARCH("No",I19)))</formula>
    </cfRule>
    <cfRule type="containsText" dxfId="775" priority="26" operator="containsText" text="Complies">
      <formula>NOT(ISERROR(SEARCH("Complies",I19)))</formula>
    </cfRule>
  </conditionalFormatting>
  <dataValidations count="5">
    <dataValidation type="list" allowBlank="1" showInputMessage="1" showErrorMessage="1" sqref="I6 E6:E7 I9:I18 G6:G18 E9:E18" xr:uid="{662FAB28-6825-4DFF-9B72-1888B4E16CB8}">
      <formula1>"Yes, No, In Progress, Concerns"</formula1>
    </dataValidation>
    <dataValidation type="list" allowBlank="1" showInputMessage="1" showErrorMessage="1" sqref="C11:C12 C8 C16:C18 C14" xr:uid="{8DD7227E-B862-4039-8671-D467EA81B7BB}">
      <formula1>"Y,N"</formula1>
    </dataValidation>
    <dataValidation type="list" allowBlank="1" showInputMessage="1" showErrorMessage="1" sqref="C13 C7 C10 C15" xr:uid="{700A8CC0-E31D-4C7A-9EE6-119CFA4C5E80}">
      <formula1>"Y, N"</formula1>
    </dataValidation>
    <dataValidation type="list" allowBlank="1" showInputMessage="1" showErrorMessage="1" sqref="I19" xr:uid="{4311505A-2B0F-44D2-B0CA-F563AECB2F68}">
      <formula1>"Complies, Does not comply"</formula1>
    </dataValidation>
    <dataValidation type="list" allowBlank="1" showInputMessage="1" showErrorMessage="1" sqref="G19 E19" xr:uid="{3B9BEFC0-1A0F-452C-A70C-B22732C4C233}">
      <formula1>"On Track, Still in development, Off track"</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ABA89-4DC3-476E-B68E-EC4074D61131}">
  <sheetPr>
    <tabColor theme="2" tint="-0.499984740745262"/>
  </sheetPr>
  <dimension ref="A1:J37"/>
  <sheetViews>
    <sheetView workbookViewId="0">
      <selection activeCell="B11" sqref="B11"/>
    </sheetView>
  </sheetViews>
  <sheetFormatPr defaultColWidth="9.140625" defaultRowHeight="15"/>
  <cols>
    <col min="1" max="1" width="45.5703125" style="91" customWidth="1"/>
    <col min="2" max="2" width="60.7109375" style="91" customWidth="1"/>
    <col min="3" max="3" width="12.7109375" style="91" customWidth="1"/>
    <col min="4" max="4" width="60.7109375" style="91" customWidth="1"/>
    <col min="5" max="5" width="12.7109375" style="92" customWidth="1"/>
    <col min="6" max="6" width="60.7109375" style="91" customWidth="1"/>
    <col min="7" max="7" width="12.7109375" style="92" customWidth="1"/>
    <col min="8" max="8" width="60.7109375" style="91" customWidth="1"/>
    <col min="9" max="9" width="12.7109375" style="92" customWidth="1"/>
    <col min="10" max="10" width="60.7109375" style="91" customWidth="1"/>
    <col min="11" max="16384" width="9.140625" style="91"/>
  </cols>
  <sheetData>
    <row r="1" spans="1:10" customFormat="1" ht="14.25" customHeight="1"/>
    <row r="2" spans="1:10" customFormat="1" ht="23.45" customHeight="1">
      <c r="A2" s="296" t="s">
        <v>165</v>
      </c>
      <c r="B2" s="297"/>
      <c r="C2" s="9"/>
      <c r="D2" s="9"/>
      <c r="E2" s="9"/>
      <c r="F2" s="9"/>
      <c r="G2" s="9"/>
      <c r="H2" s="9"/>
      <c r="I2" s="9"/>
      <c r="J2" s="9"/>
    </row>
    <row r="3" spans="1:10" ht="49.5" customHeight="1">
      <c r="A3" s="273" t="s">
        <v>147</v>
      </c>
      <c r="B3" s="293" t="s">
        <v>24</v>
      </c>
      <c r="C3" s="293"/>
      <c r="D3" s="293"/>
      <c r="E3" s="298"/>
      <c r="F3" s="293" t="s">
        <v>92</v>
      </c>
      <c r="G3" s="293"/>
      <c r="H3" s="293"/>
      <c r="I3" s="293"/>
      <c r="J3" s="293"/>
    </row>
    <row r="4" spans="1:10" ht="50.1" customHeight="1">
      <c r="A4" s="273"/>
      <c r="B4" s="299" t="s">
        <v>25</v>
      </c>
      <c r="C4" s="300"/>
      <c r="D4" s="291" t="s">
        <v>166</v>
      </c>
      <c r="E4" s="292"/>
      <c r="F4" s="291" t="s">
        <v>94</v>
      </c>
      <c r="G4" s="292"/>
      <c r="H4" s="294" t="s">
        <v>95</v>
      </c>
      <c r="I4" s="295"/>
      <c r="J4" s="295"/>
    </row>
    <row r="5" spans="1:10" ht="16.5" thickBot="1">
      <c r="A5" s="93"/>
      <c r="B5" s="93"/>
      <c r="C5" s="93" t="s">
        <v>96</v>
      </c>
      <c r="D5" s="93" t="s">
        <v>97</v>
      </c>
      <c r="E5" s="94" t="s">
        <v>98</v>
      </c>
      <c r="F5" s="93" t="s">
        <v>99</v>
      </c>
      <c r="G5" s="94" t="s">
        <v>98</v>
      </c>
      <c r="H5" s="93" t="s">
        <v>100</v>
      </c>
      <c r="I5" s="94" t="s">
        <v>148</v>
      </c>
      <c r="J5" s="95" t="s">
        <v>102</v>
      </c>
    </row>
    <row r="6" spans="1:10" ht="60">
      <c r="A6" s="96" t="s">
        <v>103</v>
      </c>
      <c r="B6" s="142" t="s">
        <v>167</v>
      </c>
      <c r="C6" s="98" t="s">
        <v>105</v>
      </c>
      <c r="D6" s="223" t="s">
        <v>168</v>
      </c>
      <c r="E6" s="55"/>
      <c r="F6" s="226" t="s">
        <v>169</v>
      </c>
      <c r="G6" s="55"/>
      <c r="H6" s="227" t="s">
        <v>170</v>
      </c>
      <c r="I6" s="55"/>
      <c r="J6" s="230" t="s">
        <v>109</v>
      </c>
    </row>
    <row r="7" spans="1:10" ht="30">
      <c r="A7" s="288" t="s">
        <v>150</v>
      </c>
      <c r="B7" s="79" t="s">
        <v>151</v>
      </c>
      <c r="C7" s="112"/>
      <c r="D7" s="113" t="str" cm="1">
        <f t="array" ref="D7">_xlfn.IFS(C7="Y", "Indicate what options or systems the LCCA will evaluate.", C7="N", "N/A", C7="","Indicate what options or systems the LCCA will evaluate.")</f>
        <v>Indicate what options or systems the LCCA will evaluate.</v>
      </c>
      <c r="E7" s="114"/>
      <c r="F7" s="106" t="str" cm="1">
        <f t="array" ref="F7">_xlfn.IFS(C7="Y", "Summarize results of LCCA.  Provide report as documentation.", C7="N", "N/A", C7="", "Summarize results of LCCA.  Provide report as documentation.")</f>
        <v>Summarize results of LCCA.  Provide report as documentation.</v>
      </c>
      <c r="G7" s="114"/>
      <c r="H7" s="115" t="s">
        <v>109</v>
      </c>
      <c r="I7" s="115"/>
      <c r="J7" s="244" t="str" cm="1">
        <f t="array" ref="J7">_xlfn.IFS($C7="Y", "LCCA Report", $C7="N", "N/A", $C7="", "LCCA Report")</f>
        <v>LCCA Report</v>
      </c>
    </row>
    <row r="8" spans="1:10" ht="56.1" customHeight="1" thickBot="1">
      <c r="A8" s="289"/>
      <c r="B8" s="111" t="s">
        <v>153</v>
      </c>
      <c r="C8" s="116"/>
      <c r="D8" s="117" t="s">
        <v>109</v>
      </c>
      <c r="E8" s="117"/>
      <c r="F8" s="109" t="str" cm="1">
        <f t="array" ref="F8">_xlfn.IFS(C8="Y", "1) Confirm State required ELCCA workplan submited to the state.
2) Complete ELCCA by mid-design milestone and submit to the state.", C8="N", "N/A", C8="", "1) Confirm State required ELCCA workplan submited to the state.
2) Complete EELCCA by mid-design milestone and submit to the state.")</f>
        <v>1) Confirm State required ELCCA workplan submited to the state.
2) Complete EELCCA by mid-design milestone and submit to the state.</v>
      </c>
      <c r="G8" s="116"/>
      <c r="H8" s="117" t="s">
        <v>109</v>
      </c>
      <c r="I8" s="117"/>
      <c r="J8" s="234" t="str" cm="1">
        <f t="array" ref="J8">_xlfn.IFS(C8="Y", "ELCCA Report.", C8="N", "N/A", C8="","ELCCA Report.")</f>
        <v>ELCCA Report.</v>
      </c>
    </row>
    <row r="9" spans="1:10" ht="42" customHeight="1" thickTop="1" thickBot="1">
      <c r="A9" s="96" t="s">
        <v>110</v>
      </c>
      <c r="B9" s="142" t="s">
        <v>171</v>
      </c>
      <c r="C9" s="98" t="s">
        <v>105</v>
      </c>
      <c r="D9" s="254" t="s">
        <v>155</v>
      </c>
      <c r="E9" s="166"/>
      <c r="F9" s="254" t="s">
        <v>172</v>
      </c>
      <c r="G9" s="255"/>
      <c r="H9" s="254" t="s">
        <v>173</v>
      </c>
      <c r="I9" s="255"/>
      <c r="J9" s="256"/>
    </row>
    <row r="10" spans="1:10" ht="43.5" customHeight="1" thickTop="1" thickBot="1">
      <c r="A10" s="288" t="s">
        <v>157</v>
      </c>
      <c r="B10" s="121" t="s">
        <v>158</v>
      </c>
      <c r="C10" s="80"/>
      <c r="D10" s="108" t="str" cm="1">
        <f t="array" ref="D10">_xlfn.IFS(C10="Y","Indicate any existing or new planned fossil fuel equipment or systems in the building that may be necessary for the project. Note that LCCA maybe necessary to justify keeping or adding fossil fuels.", C10="N", "N/A", C10="","Indicate any existing or new planned fossil fuel equipment or systems in the building that may be necessary for the project. Note that LCCA maybe necessary to justify keeping or adding fossil fuels.")</f>
        <v>Indicate any existing or new planned fossil fuel equipment or systems in the building that may be necessary for the project. Note that LCCA maybe necessary to justify keeping or adding fossil fuels.</v>
      </c>
      <c r="E10" s="88"/>
      <c r="F10" s="106" t="str" cm="1">
        <f t="array" ref="F10">_xlfn.IFS($C10="Y", "Indicate resolution on use of fossil fuels on the project and note estimated annual fossil fuel use.", $C10="N", "N/A", $C10="", "Indicate resolution on use of fossil fuels on the project and note estimated annual fossil fuel use.")</f>
        <v>Indicate resolution on use of fossil fuels on the project and note estimated annual fossil fuel use.</v>
      </c>
      <c r="G10" s="88"/>
      <c r="H10" s="106" t="str" cm="1">
        <f t="array" ref="H10">_xlfn.IFS($C10="Y", "Confirm use(s) of fossil fuels on the project and estimated annual fossil fuel use.", $C10="N", "N/A", $C10="", "Confirm use(s) of fossil fuels on the project and estimated annual fossil fuel use.")</f>
        <v>Confirm use(s) of fossil fuels on the project and estimated annual fossil fuel use.</v>
      </c>
      <c r="I10" s="88"/>
      <c r="J10" s="239" t="s">
        <v>123</v>
      </c>
    </row>
    <row r="11" spans="1:10" ht="60">
      <c r="A11" s="290"/>
      <c r="B11" s="122" t="s">
        <v>159</v>
      </c>
      <c r="C11" s="81"/>
      <c r="D11" s="108" t="str" cm="1">
        <f t="array" ref="D11">_xlfn.IFS(C11="Y","Indicate plans for connecting to district energy.", C11="N", "N/A", C11="","Indicate plans for connecting to district energy.")</f>
        <v>Indicate plans for connecting to district energy.</v>
      </c>
      <c r="E11" s="123"/>
      <c r="F11" s="108" t="str" cm="1">
        <f t="array" ref="F11">_xlfn.IFS($C11="Y", "Confirm project is on track for connecting to district energy.", $C11="N", "N/A", $C11="", "Confirm project is on track for connecting to district energy.")</f>
        <v>Confirm project is on track for connecting to district energy.</v>
      </c>
      <c r="G11" s="123"/>
      <c r="H11" s="108" t="str" cm="1">
        <f t="array" ref="H11">_xlfn.IFS($C11="Y", "Confirm district energy connection made.", $C11="N", "N/A", $C11="", "Confirm district energy connection made.")</f>
        <v>Confirm district energy connection made.</v>
      </c>
      <c r="I11" s="123"/>
      <c r="J11" s="240" t="s">
        <v>123</v>
      </c>
    </row>
    <row r="12" spans="1:10" ht="45">
      <c r="A12" s="290"/>
      <c r="B12" s="122" t="s">
        <v>160</v>
      </c>
      <c r="C12" s="81"/>
      <c r="D12" s="108" t="str" cm="1">
        <f t="array" ref="D12">_xlfn.IFS($C12="Y", "Summarize opportunities for energy conservation.", $C12="N", "N/A", $C12="","Summarize opportunities for energy conservation.")</f>
        <v>Summarize opportunities for energy conservation.</v>
      </c>
      <c r="E12" s="123"/>
      <c r="F12" s="108" t="str" cm="1">
        <f t="array" ref="F12">_xlfn.IFS($C12="Y", "Indicate energy conservation measures planning to include in the project and estimated energy savings.", $C12="N", "N/A", $C12="", "Indicate energy conservation measures planning to include in the project and estimated energy savings.")</f>
        <v>Indicate energy conservation measures planning to include in the project and estimated energy savings.</v>
      </c>
      <c r="G12" s="123"/>
      <c r="H12" s="108" t="str" cm="1">
        <f t="array" ref="H12">_xlfn.IFS($C12="Y", "Confirm energy conservation measures included and estimated energy savings.", $C12="N", "N/A", $C12="", "Confirm energy conservation measures included and estimated energy savings.")</f>
        <v>Confirm energy conservation measures included and estimated energy savings.</v>
      </c>
      <c r="I12" s="123"/>
      <c r="J12" s="242" t="str" cm="1">
        <f t="array" ref="J12">_xlfn.IFS($C12="Y", "Back up calculations for estimated energy savings through energy conservation.", $C12="N", "N/A", $C12="", "Back up calculations for estimated energy savings through energy conservation.")</f>
        <v>Back up calculations for estimated energy savings through energy conservation.</v>
      </c>
    </row>
    <row r="13" spans="1:10" ht="92.45" customHeight="1" thickBot="1">
      <c r="A13" s="289"/>
      <c r="B13" s="120" t="s">
        <v>161</v>
      </c>
      <c r="C13" s="82"/>
      <c r="D13" s="109" t="str" cm="1">
        <f t="array" ref="D13">_xlfn.IFS(C13="Y", "Calculate EUIt and GHGi target by activity for the affected spaces per CBPS, and BEPS if applicable, and list results here.", C13="N", "N/A", C13="", "Calculate EUIt and GHGi target by activity for the affected spaces per CBPS, and BEPS if applicable, and list results here.")</f>
        <v>Calculate EUIt and GHGi target by activity for the affected spaces per CBPS, and BEPS if applicable, and list results here.</v>
      </c>
      <c r="E13" s="90"/>
      <c r="F13" s="109" t="str" cm="1">
        <f t="array" ref="F13">_xlfn.IFS(C13="Y", "Confirm the applicable target(s)
Provide the estimated EUI, and GHGi if appliacable, for the affected spaces in the project.", C13="N", "N/A", C13="", "Confirm the applicable target(s)
Provide the estimated EUI, and GHGi if appliacable, for the affected spaces in the project.")</f>
        <v>Confirm the applicable target(s)
Provide the estimated EUI, and GHGi if appliacable, for the affected spaces in the project.</v>
      </c>
      <c r="G13" s="90"/>
      <c r="H13" s="109" t="str" cm="1">
        <f t="array" ref="H13">_xlfn.IFS(C13="Y", "Provide the final EUI, and GHGi if applicable, for the affected spaces.", C13="N", "N/A", C13="", "Provide the final EUI, and GHGi if applicable, for the affected spaces.")</f>
        <v>Provide the final EUI, and GHGi if applicable, for the affected spaces.</v>
      </c>
      <c r="I13" s="90"/>
      <c r="J13" s="241" t="s">
        <v>123</v>
      </c>
    </row>
    <row r="14" spans="1:10" s="47" customFormat="1" ht="45" customHeight="1" thickTop="1" thickBot="1">
      <c r="A14" s="281" t="s">
        <v>113</v>
      </c>
      <c r="B14" s="121" t="s">
        <v>162</v>
      </c>
      <c r="C14" s="80"/>
      <c r="D14" s="78" t="str" cm="1">
        <f t="array" ref="D14">_xlfn.IFS($C14="Y", "Identify water consuming fixtures, appliances, or equipment with their efficiency requirement.", $C14="N", "N/A", $C14="", "Identify water consuming fixtures, appliances, or equipment with their efficiency requirement.")</f>
        <v>Identify water consuming fixtures, appliances, or equipment with their efficiency requirement.</v>
      </c>
      <c r="E14" s="54"/>
      <c r="F14" s="78" t="str" cm="1">
        <f t="array" ref="F14">_xlfn.IFS($C14="Y", "Confirm water consuming fixtures, appliances, and equipment planned for the project meets or exceeds efficiency standards.", $C14="N", "N/A", $C14="","Confirm water consuming fixtures, appliances, and equipment planned for the project meets or exceeds efficiency standards.")</f>
        <v>Confirm water consuming fixtures, appliances, and equipment planned for the project meets or exceeds efficiency standards.</v>
      </c>
      <c r="G14" s="54"/>
      <c r="H14" s="78" t="str" cm="1">
        <f t="array" ref="H14">_xlfn.IFS($C14="Y", "List water consuming fixtures, appliances, and equipment used in the project and their efficiency. Confirm they all meet or exceed standard.", $C14="N", "N/A", $C14="","List water consuming fixtures, appliances, and equipment used in the project and their efficiency.  Confirm they all meet or exceed standard.")</f>
        <v>List water consuming fixtures, appliances, and equipment used in the project and their efficiency.  Confirm they all meet or exceed standard.</v>
      </c>
      <c r="I14" s="54"/>
      <c r="J14" s="240" t="s">
        <v>123</v>
      </c>
    </row>
    <row r="15" spans="1:10" s="47" customFormat="1" ht="30">
      <c r="A15" s="282"/>
      <c r="B15" s="83" t="s">
        <v>163</v>
      </c>
      <c r="C15" s="82"/>
      <c r="D15" s="109" t="str" cm="1">
        <f t="array" ref="D15">_xlfn.IFS(C15="Y", "Indicate if there are applicable opportunities to address barriers to low-flow fixture installation or performance.", C15="N", "N/A", C15="", "Indicate if there are applicable opportunities to address barriers to low-flow fixture installation or performance.")</f>
        <v>Indicate if there are applicable opportunities to address barriers to low-flow fixture installation or performance.</v>
      </c>
      <c r="E15" s="90"/>
      <c r="F15" s="109" t="str" cm="1">
        <f t="array" ref="F15">_xlfn.IFS(C15="Y", "Describe any improvements to support low flow fixtures planned for the project.", C15="N", "N/A", C15="", "Describe any improvements to support low flow fixtures planned for the project.")</f>
        <v>Describe any improvements to support low flow fixtures planned for the project.</v>
      </c>
      <c r="G15" s="90"/>
      <c r="H15" s="109" t="str" cm="1">
        <f t="array" ref="H15">_xlfn.IFS(C15="Y", "Confirm improvements to support low flow fixtures included in the project.", C15="N", "N/A", C15="", "Confirm improvements to support low flow fixtures included in the project.")</f>
        <v>Confirm improvements to support low flow fixtures included in the project.</v>
      </c>
      <c r="I15" s="90"/>
      <c r="J15" s="241" t="s">
        <v>123</v>
      </c>
    </row>
    <row r="16" spans="1:10" ht="57.75" customHeight="1" thickTop="1" thickBot="1">
      <c r="A16" s="96" t="s">
        <v>115</v>
      </c>
      <c r="B16" s="124" t="s">
        <v>174</v>
      </c>
      <c r="C16" s="53" t="s">
        <v>105</v>
      </c>
      <c r="D16" s="56" t="s">
        <v>117</v>
      </c>
      <c r="E16" s="60"/>
      <c r="F16" s="56" t="s">
        <v>118</v>
      </c>
      <c r="G16" s="60"/>
      <c r="H16" s="56" t="s">
        <v>119</v>
      </c>
      <c r="I16" s="60"/>
      <c r="J16" s="223" t="s">
        <v>120</v>
      </c>
    </row>
    <row r="17" spans="1:10" ht="50.45" customHeight="1" thickTop="1" thickBot="1">
      <c r="A17" s="288" t="s">
        <v>175</v>
      </c>
      <c r="B17" s="130" t="s">
        <v>176</v>
      </c>
      <c r="C17" s="131"/>
      <c r="D17" s="132" t="str" cm="1">
        <f t="array" ref="D17">_xlfn.IFS(C17="Y", "Work with the LEED UW Admin and UW Sustainability to evaluate LEEDv4.1 O+M Gold certification.", C17="N", "N/A", C17="", "Work with the LEED UW Admin and UW Sustainability to evaluate LEEDv4.1 O+M Gold certification.")</f>
        <v>Work with the LEED UW Admin and UW Sustainability to evaluate LEEDv4.1 O+M Gold certification.</v>
      </c>
      <c r="E17" s="133"/>
      <c r="F17" s="132" t="str" cm="1">
        <f t="array" ref="F17">_xlfn.IFS($C17="Y", "Confirm if the building will pursue LEEDv4.1 O+M Gold when the project is complete. Summarize plans to prepare the building via design and construction of the project.", $C17="N", "N/A", $C17="", "Confirm if the building will pursue LEEDv4.1 O+M Gold when the project is complete. Summarize plans to prepare the building via design and construction of the project.")</f>
        <v>Confirm if the building will pursue LEEDv4.1 O+M Gold when the project is complete. Summarize plans to prepare the building via design and construction of the project.</v>
      </c>
      <c r="G17" s="133"/>
      <c r="H17" s="132" t="str" cm="1">
        <f t="array" ref="H17">_xlfn.IFS(C17="Y","Confirm project included any design and construction necessary to support LEEDv4.1 O+M Gold certification.", C17="N", "N/A", IFC17="", "Confirm project included any design and construction necessary to support LEEDv4.1 O+M Gold certification.")</f>
        <v>Confirm project included any design and construction necessary to support LEEDv4.1 O+M Gold certification.</v>
      </c>
      <c r="I17" s="134"/>
      <c r="J17" s="245" t="str" cm="1">
        <f t="array" ref="J17">_xlfn.IFS($C17="Y", "Preliminary LEEDv4.1 O+M Gold scorecard.", $C17="N", "N/A", $C17="", "Preliminary LEEDv4.1 O+M Gold scorecard.")</f>
        <v>Preliminary LEEDv4.1 O+M Gold scorecard.</v>
      </c>
    </row>
    <row r="18" spans="1:10" ht="67.5" customHeight="1" thickBot="1">
      <c r="A18" s="289"/>
      <c r="B18" s="148" t="s">
        <v>177</v>
      </c>
      <c r="C18" s="143" t="s">
        <v>105</v>
      </c>
      <c r="D18" s="135" t="s">
        <v>178</v>
      </c>
      <c r="E18" s="136"/>
      <c r="F18" s="135" t="s">
        <v>179</v>
      </c>
      <c r="G18" s="136"/>
      <c r="H18" s="135" t="s">
        <v>180</v>
      </c>
      <c r="I18" s="137"/>
      <c r="J18" s="236" t="s">
        <v>181</v>
      </c>
    </row>
    <row r="19" spans="1:10" ht="30">
      <c r="A19" s="96" t="s">
        <v>182</v>
      </c>
      <c r="B19" s="97" t="s">
        <v>183</v>
      </c>
      <c r="C19" s="98"/>
      <c r="D19" s="138" t="str" cm="1">
        <f t="array" ref="D19">_xlfn.IFS(C19="Y", "Identify the applicable UW Bird-Friendly Design Guidelines.", C19="N", "N/A", C19="", "Identify the applicable UW Bird-Friendly Design Guidelines.")</f>
        <v>Identify the applicable UW Bird-Friendly Design Guidelines.</v>
      </c>
      <c r="E19" s="139"/>
      <c r="F19" s="138" t="str" cm="1">
        <f t="array" ref="F19">_xlfn.IFS(C19="Y", "Confirm the UW Bird-Friendly Design Guidelines planned for the project.", C19="N", "N/A", C19="", "Confirm the UW Bird-Friendly Design Guidelines planned for the project.")</f>
        <v>Confirm the UW Bird-Friendly Design Guidelines planned for the project.</v>
      </c>
      <c r="G19" s="139"/>
      <c r="H19" s="138" t="str" cm="1">
        <f t="array" ref="H19">_xlfn.IFS(C19="Y", "Confirm the UW Bird-Friendly Design Guidelines included in the project.", C19="N", "N/A", C19="", "Confirm the UW Bird-Friendly Design Guidelines included in the project.")</f>
        <v>Confirm the UW Bird-Friendly Design Guidelines included in the project.</v>
      </c>
      <c r="I19" s="140"/>
      <c r="J19" s="246" t="s">
        <v>123</v>
      </c>
    </row>
    <row r="20" spans="1:10" ht="57" customHeight="1" thickTop="1" thickBot="1">
      <c r="A20" s="96" t="s">
        <v>121</v>
      </c>
      <c r="B20" s="142" t="s">
        <v>184</v>
      </c>
      <c r="C20" s="98"/>
      <c r="D20" s="138" t="str" cm="1">
        <f t="array" ref="D20">_xlfn.IFS(C20="Y", "Describe opportunities to add or improve showers and changing facilities for staff or to include other features and materials that support health and well-being.", C20="N", "N/A", C20="", "Describe opportunities to add or improve showers and changing facilities for staff or to include other features and materials that support health and well-being.")</f>
        <v>Describe opportunities to add or improve showers and changing facilities for staff or to include other features and materials that support health and well-being.</v>
      </c>
      <c r="E20" s="139"/>
      <c r="F20" s="138" t="str" cm="1">
        <f t="array" ref="F20">_xlfn.IFS(C20="Y", "Confirm plans for added or improved showers and changing facilities or other health and well-being strategies.", C20="N", "N/A", C20="", "Confirm plans for added or improved showers and changing facilities or other health and well-being strategies.")</f>
        <v>Confirm plans for added or improved showers and changing facilities or other health and well-being strategies.</v>
      </c>
      <c r="G20" s="139"/>
      <c r="H20" s="138" t="str" cm="1">
        <f t="array" ref="H20">_xlfn.IFS(C20="Y", "Confirm added or improved showers and changing facilities or other health and well-being strategies included in the project.", C20="N", "N/A", C20="", "Confirm added or improved showers and changing facilities or other health and well-being strategies included in the project.")</f>
        <v>Confirm added or improved showers and changing facilities or other health and well-being strategies included in the project.</v>
      </c>
      <c r="I20" s="140"/>
      <c r="J20" s="246" t="s">
        <v>123</v>
      </c>
    </row>
    <row r="21" spans="1:10" ht="44.1" customHeight="1" thickTop="1" thickBot="1">
      <c r="A21" s="286" t="s">
        <v>124</v>
      </c>
      <c r="B21" s="153" t="s">
        <v>185</v>
      </c>
      <c r="C21" s="144"/>
      <c r="D21" s="145" t="str" cm="1">
        <f t="array" ref="D21">_xlfn.IFS(C20="Y", "Describe opportunities to add or improve lactation facilities for staff or to include other features that support equity.", C20="N", "N/A", C20="", "Describe opportunities to add or improve lactation facilities for staff or to include other features that support equity.")</f>
        <v>Describe opportunities to add or improve lactation facilities for staff or to include other features that support equity.</v>
      </c>
      <c r="E21" s="146"/>
      <c r="F21" s="145" t="str" cm="1">
        <f t="array" ref="F21">_xlfn.IFS(C20="Y", "Confirm plans for added or improved lactation facilities or other equity strategies.", C20="N", "N/A", C20="", "Confirm plans for added or improved lactation facilities or other equity strategies.")</f>
        <v>Confirm plans for added or improved lactation facilities or other equity strategies.</v>
      </c>
      <c r="G21" s="146"/>
      <c r="H21" s="145" t="str" cm="1">
        <f t="array" ref="H21">_xlfn.IFS(C20="Y", "Confirm added or improved lactation facilities or other equity strategies included in the project.", C20="N", "N/A", C20="", "Confirm added or improved lactation facilities or other equity strategies included in the project.")</f>
        <v>Confirm added or improved lactation facilities or other equity strategies included in the project.</v>
      </c>
      <c r="I21" s="147"/>
      <c r="J21" s="247" t="s">
        <v>123</v>
      </c>
    </row>
    <row r="22" spans="1:10" ht="30">
      <c r="A22" s="287"/>
      <c r="B22" s="148" t="s">
        <v>186</v>
      </c>
      <c r="C22" s="149"/>
      <c r="D22" s="135" t="str" cm="1">
        <f t="array" ref="D22">_xlfn.IFS(C22="Y", "Follow UW Gender Neutral Restroom policy. Track any variances with other project variances.", C22="N", "N/A", C22="", "Follow UW Gender Neutral Restroom policy. Track any variances with other project variances.")</f>
        <v>Follow UW Gender Neutral Restroom policy. Track any variances with other project variances.</v>
      </c>
      <c r="E22" s="136"/>
      <c r="F22" s="150" t="s">
        <v>109</v>
      </c>
      <c r="G22" s="151"/>
      <c r="H22" s="150" t="s">
        <v>109</v>
      </c>
      <c r="I22" s="152"/>
      <c r="J22" s="248" t="s">
        <v>123</v>
      </c>
    </row>
    <row r="23" spans="1:10">
      <c r="C23" s="99"/>
      <c r="D23" s="100" t="s">
        <v>126</v>
      </c>
      <c r="E23" s="65"/>
      <c r="F23" s="100" t="s">
        <v>128</v>
      </c>
      <c r="G23" s="65"/>
      <c r="H23" s="100" t="s">
        <v>130</v>
      </c>
      <c r="I23" s="173"/>
    </row>
    <row r="24" spans="1:10">
      <c r="C24" s="99"/>
      <c r="D24" s="101" t="s">
        <v>131</v>
      </c>
      <c r="E24" s="102" t="s">
        <v>17</v>
      </c>
      <c r="F24" s="101" t="s">
        <v>131</v>
      </c>
      <c r="G24" s="102" t="s">
        <v>17</v>
      </c>
      <c r="H24" s="101" t="s">
        <v>131</v>
      </c>
      <c r="I24" s="102" t="s">
        <v>18</v>
      </c>
    </row>
    <row r="25" spans="1:10" ht="45">
      <c r="C25" s="99"/>
      <c r="D25" s="101" t="s">
        <v>133</v>
      </c>
      <c r="E25" s="103" t="s">
        <v>19</v>
      </c>
      <c r="F25" s="101" t="s">
        <v>133</v>
      </c>
      <c r="G25" s="103" t="s">
        <v>19</v>
      </c>
      <c r="H25" s="101" t="s">
        <v>134</v>
      </c>
      <c r="I25" s="180" t="s">
        <v>21</v>
      </c>
    </row>
    <row r="26" spans="1:10">
      <c r="B26"/>
      <c r="C26" s="99"/>
      <c r="D26" s="101" t="s">
        <v>134</v>
      </c>
      <c r="E26" s="104" t="s">
        <v>22</v>
      </c>
      <c r="F26" s="101" t="s">
        <v>134</v>
      </c>
      <c r="G26" s="104" t="s">
        <v>22</v>
      </c>
    </row>
    <row r="27" spans="1:10">
      <c r="C27" s="99"/>
    </row>
    <row r="28" spans="1:10">
      <c r="C28" s="99"/>
    </row>
    <row r="29" spans="1:10">
      <c r="C29" s="99"/>
      <c r="D29" s="105"/>
    </row>
    <row r="30" spans="1:10">
      <c r="B30" s="155"/>
      <c r="C30" s="99"/>
    </row>
    <row r="31" spans="1:10">
      <c r="C31" s="99"/>
      <c r="F31" s="118" t="s">
        <v>187</v>
      </c>
    </row>
    <row r="32" spans="1:10">
      <c r="C32" s="99"/>
      <c r="F32" s="118" t="s">
        <v>188</v>
      </c>
    </row>
    <row r="33" spans="3:3">
      <c r="C33" s="99"/>
    </row>
    <row r="34" spans="3:3">
      <c r="C34" s="99"/>
    </row>
    <row r="35" spans="3:3">
      <c r="C35" s="99"/>
    </row>
    <row r="36" spans="3:3">
      <c r="C36" s="99"/>
    </row>
    <row r="37" spans="3:3">
      <c r="C37" s="99"/>
    </row>
  </sheetData>
  <sheetProtection sheet="1" objects="1" scenarios="1"/>
  <protectedRanges>
    <protectedRange sqref="C8 C10:C15 C17 C19:C22 C7:E7 F7:G8 F10:I21 D10:E22" name="Inputs"/>
    <protectedRange sqref="I23" name="Inputs_1"/>
    <protectedRange sqref="G23" name="Inputs_2"/>
    <protectedRange sqref="E23" name="Inputs_3"/>
    <protectedRange sqref="I6 E6 G6" name="Range5"/>
  </protectedRanges>
  <mergeCells count="13">
    <mergeCell ref="F3:J3"/>
    <mergeCell ref="F4:G4"/>
    <mergeCell ref="H4:J4"/>
    <mergeCell ref="A2:B2"/>
    <mergeCell ref="A3:A4"/>
    <mergeCell ref="B3:E3"/>
    <mergeCell ref="B4:C4"/>
    <mergeCell ref="A21:A22"/>
    <mergeCell ref="A7:A8"/>
    <mergeCell ref="A10:A13"/>
    <mergeCell ref="A17:A18"/>
    <mergeCell ref="D4:E4"/>
    <mergeCell ref="A14:A15"/>
  </mergeCells>
  <conditionalFormatting sqref="A2:B3">
    <cfRule type="containsText" dxfId="774" priority="1" operator="containsText" text="N/A">
      <formula>NOT(ISERROR(SEARCH("N/A",A2)))</formula>
    </cfRule>
  </conditionalFormatting>
  <conditionalFormatting sqref="A23:E23 F3:XFD3 B4 D4:XFD4 A5:XFD22">
    <cfRule type="containsText" dxfId="773" priority="11" operator="containsText" text="N/A">
      <formula>NOT(ISERROR(SEARCH("N/A",A3)))</formula>
    </cfRule>
  </conditionalFormatting>
  <conditionalFormatting sqref="A24:XFD25 A26 C26:XFD26 A27:XFD1048576">
    <cfRule type="containsText" dxfId="772" priority="31" operator="containsText" text="N/A">
      <formula>NOT(ISERROR(SEARCH("N/A",A24)))</formula>
    </cfRule>
  </conditionalFormatting>
  <conditionalFormatting sqref="E6:E7">
    <cfRule type="containsText" dxfId="771" priority="111" operator="containsText" text="In Progress">
      <formula>NOT(ISERROR(SEARCH("In Progress",E6)))</formula>
    </cfRule>
    <cfRule type="containsText" dxfId="770" priority="109" operator="containsText" text="Yes">
      <formula>NOT(ISERROR(SEARCH("Yes",E6)))</formula>
    </cfRule>
  </conditionalFormatting>
  <conditionalFormatting sqref="E7:E22 G7:G22 I7:I22">
    <cfRule type="expression" dxfId="769" priority="30">
      <formula>$C7="N"</formula>
    </cfRule>
  </conditionalFormatting>
  <conditionalFormatting sqref="E9 E17:E22 G17:G22">
    <cfRule type="containsText" dxfId="768" priority="130" operator="containsText" text="No">
      <formula>NOT(ISERROR(SEARCH("No",E9)))</formula>
    </cfRule>
    <cfRule type="containsText" dxfId="767" priority="132" operator="containsText" text="Yes">
      <formula>NOT(ISERROR(SEARCH("Yes",E9)))</formula>
    </cfRule>
    <cfRule type="containsText" dxfId="766" priority="131" operator="containsText" text="In Progress">
      <formula>NOT(ISERROR(SEARCH("In Progress",E9)))</formula>
    </cfRule>
  </conditionalFormatting>
  <conditionalFormatting sqref="E10:E13">
    <cfRule type="containsText" dxfId="765" priority="100" operator="containsText" text="In Progress">
      <formula>NOT(ISERROR(SEARCH("In Progress",E10)))</formula>
    </cfRule>
  </conditionalFormatting>
  <conditionalFormatting sqref="E10:E15">
    <cfRule type="containsText" dxfId="764" priority="89" operator="containsText" text="Yes">
      <formula>NOT(ISERROR(SEARCH("Yes",E10)))</formula>
    </cfRule>
  </conditionalFormatting>
  <conditionalFormatting sqref="E14">
    <cfRule type="containsBlanks" dxfId="763" priority="90">
      <formula>LEN(TRIM(E14))=0</formula>
    </cfRule>
    <cfRule type="containsText" dxfId="762" priority="88" operator="containsText" text="Still in development">
      <formula>NOT(ISERROR(SEARCH("Still in development",E14)))</formula>
    </cfRule>
    <cfRule type="containsText" dxfId="761" priority="87" operator="containsText" text="Off track">
      <formula>NOT(ISERROR(SEARCH("Off track",E14)))</formula>
    </cfRule>
    <cfRule type="containsText" dxfId="760" priority="86" operator="containsText" text="No">
      <formula>NOT(ISERROR(SEARCH("No",E14)))</formula>
    </cfRule>
    <cfRule type="containsText" dxfId="759" priority="85" operator="containsText" text="In Progress">
      <formula>NOT(ISERROR(SEARCH("In Progress",E14)))</formula>
    </cfRule>
    <cfRule type="containsText" dxfId="758" priority="84" operator="containsText" text="On track">
      <formula>NOT(ISERROR(SEARCH("On track",E14)))</formula>
    </cfRule>
  </conditionalFormatting>
  <conditionalFormatting sqref="E15">
    <cfRule type="containsText" dxfId="757" priority="93" operator="containsText" text="In Progress">
      <formula>NOT(ISERROR(SEARCH("In Progress",E15)))</formula>
    </cfRule>
  </conditionalFormatting>
  <conditionalFormatting sqref="E16">
    <cfRule type="containsText" dxfId="756" priority="64" operator="containsText" text="No">
      <formula>NOT(ISERROR(SEARCH("No",E16)))</formula>
    </cfRule>
    <cfRule type="containsBlanks" dxfId="755" priority="68">
      <formula>LEN(TRIM(E16))=0</formula>
    </cfRule>
    <cfRule type="containsText" dxfId="754" priority="67" operator="containsText" text="Yes">
      <formula>NOT(ISERROR(SEARCH("Yes",E16)))</formula>
    </cfRule>
    <cfRule type="containsText" dxfId="753" priority="66" operator="containsText" text="Still in development">
      <formula>NOT(ISERROR(SEARCH("Still in development",E16)))</formula>
    </cfRule>
    <cfRule type="containsText" dxfId="752" priority="65" operator="containsText" text="Off track">
      <formula>NOT(ISERROR(SEARCH("Off track",E16)))</formula>
    </cfRule>
    <cfRule type="containsText" dxfId="751" priority="62" operator="containsText" text="On track">
      <formula>NOT(ISERROR(SEARCH("On track",E16)))</formula>
    </cfRule>
    <cfRule type="containsText" dxfId="750" priority="63" operator="containsText" text="In Progress">
      <formula>NOT(ISERROR(SEARCH("In Progress",E16)))</formula>
    </cfRule>
  </conditionalFormatting>
  <conditionalFormatting sqref="E23">
    <cfRule type="containsText" dxfId="749" priority="4" operator="containsText" text="On track">
      <formula>NOT(ISERROR(SEARCH("On track",E23)))</formula>
    </cfRule>
    <cfRule type="containsText" dxfId="748" priority="5" operator="containsText" text="In Progress">
      <formula>NOT(ISERROR(SEARCH("In Progress",E23)))</formula>
    </cfRule>
    <cfRule type="containsText" dxfId="747" priority="6" operator="containsText" text="No">
      <formula>NOT(ISERROR(SEARCH("No",E23)))</formula>
    </cfRule>
    <cfRule type="containsText" dxfId="746" priority="7" operator="containsText" text="Off track">
      <formula>NOT(ISERROR(SEARCH("Off track",E23)))</formula>
    </cfRule>
    <cfRule type="containsText" dxfId="745" priority="8" operator="containsText" text="Still in development">
      <formula>NOT(ISERROR(SEARCH("Still in development",E23)))</formula>
    </cfRule>
    <cfRule type="containsText" dxfId="744" priority="9" operator="containsText" text="Yes">
      <formula>NOT(ISERROR(SEARCH("Yes",E23)))</formula>
    </cfRule>
    <cfRule type="containsBlanks" dxfId="743" priority="10">
      <formula>LEN(TRIM(E23))=0</formula>
    </cfRule>
    <cfRule type="containsText" dxfId="742" priority="12" operator="containsText" text="Yes">
      <formula>NOT(ISERROR(SEARCH("Yes",E23)))</formula>
    </cfRule>
    <cfRule type="containsText" dxfId="741" priority="13" operator="containsText" text="No">
      <formula>NOT(ISERROR(SEARCH("No",E23)))</formula>
    </cfRule>
    <cfRule type="containsText" dxfId="740" priority="14" operator="containsText" text="In Progress">
      <formula>NOT(ISERROR(SEARCH("In Progress",E23)))</formula>
    </cfRule>
  </conditionalFormatting>
  <conditionalFormatting sqref="F23:G23">
    <cfRule type="containsText" dxfId="739" priority="22" operator="containsText" text="N/A">
      <formula>NOT(ISERROR(SEARCH("N/A",F23)))</formula>
    </cfRule>
  </conditionalFormatting>
  <conditionalFormatting sqref="G6:G8">
    <cfRule type="containsText" dxfId="738" priority="110" operator="containsText" text="Yes">
      <formula>NOT(ISERROR(SEARCH("Yes",G6)))</formula>
    </cfRule>
    <cfRule type="containsText" dxfId="737" priority="112" operator="containsText" text="In Progress">
      <formula>NOT(ISERROR(SEARCH("In Progress",G6)))</formula>
    </cfRule>
  </conditionalFormatting>
  <conditionalFormatting sqref="G10:G13">
    <cfRule type="containsText" dxfId="736" priority="108" operator="containsText" text="In Progress">
      <formula>NOT(ISERROR(SEARCH("In Progress",G10)))</formula>
    </cfRule>
  </conditionalFormatting>
  <conditionalFormatting sqref="G10:G15">
    <cfRule type="containsText" dxfId="735" priority="82" operator="containsText" text="Yes">
      <formula>NOT(ISERROR(SEARCH("Yes",G10)))</formula>
    </cfRule>
  </conditionalFormatting>
  <conditionalFormatting sqref="G14">
    <cfRule type="containsBlanks" dxfId="734" priority="83">
      <formula>LEN(TRIM(G14))=0</formula>
    </cfRule>
    <cfRule type="containsText" dxfId="733" priority="77" operator="containsText" text="On track">
      <formula>NOT(ISERROR(SEARCH("On track",G14)))</formula>
    </cfRule>
    <cfRule type="containsText" dxfId="732" priority="78" operator="containsText" text="In Progress">
      <formula>NOT(ISERROR(SEARCH("In Progress",G14)))</formula>
    </cfRule>
    <cfRule type="containsText" dxfId="731" priority="79" operator="containsText" text="No">
      <formula>NOT(ISERROR(SEARCH("No",G14)))</formula>
    </cfRule>
    <cfRule type="containsText" dxfId="730" priority="80" operator="containsText" text="Off track">
      <formula>NOT(ISERROR(SEARCH("Off track",G14)))</formula>
    </cfRule>
    <cfRule type="containsText" dxfId="729" priority="81" operator="containsText" text="Still in development">
      <formula>NOT(ISERROR(SEARCH("Still in development",G14)))</formula>
    </cfRule>
  </conditionalFormatting>
  <conditionalFormatting sqref="G15">
    <cfRule type="containsText" dxfId="728" priority="96" operator="containsText" text="In Progress">
      <formula>NOT(ISERROR(SEARCH("In Progress",G15)))</formula>
    </cfRule>
  </conditionalFormatting>
  <conditionalFormatting sqref="G16">
    <cfRule type="containsText" dxfId="727" priority="60" operator="containsText" text="Yes">
      <formula>NOT(ISERROR(SEARCH("Yes",G16)))</formula>
    </cfRule>
    <cfRule type="containsBlanks" dxfId="726" priority="61">
      <formula>LEN(TRIM(G16))=0</formula>
    </cfRule>
    <cfRule type="containsText" dxfId="725" priority="59" operator="containsText" text="Still in development">
      <formula>NOT(ISERROR(SEARCH("Still in development",G16)))</formula>
    </cfRule>
    <cfRule type="containsText" dxfId="724" priority="58" operator="containsText" text="Off track">
      <formula>NOT(ISERROR(SEARCH("Off track",G16)))</formula>
    </cfRule>
    <cfRule type="containsText" dxfId="723" priority="55" operator="containsText" text="On track">
      <formula>NOT(ISERROR(SEARCH("On track",G16)))</formula>
    </cfRule>
    <cfRule type="containsText" dxfId="722" priority="56" operator="containsText" text="In Progress">
      <formula>NOT(ISERROR(SEARCH("In Progress",G16)))</formula>
    </cfRule>
    <cfRule type="containsText" dxfId="721" priority="57" operator="containsText" text="No">
      <formula>NOT(ISERROR(SEARCH("No",G16)))</formula>
    </cfRule>
  </conditionalFormatting>
  <conditionalFormatting sqref="G23">
    <cfRule type="containsText" dxfId="720" priority="16" operator="containsText" text="In Progress">
      <formula>NOT(ISERROR(SEARCH("In Progress",G23)))</formula>
    </cfRule>
    <cfRule type="containsText" dxfId="719" priority="17" operator="containsText" text="No">
      <formula>NOT(ISERROR(SEARCH("No",G23)))</formula>
    </cfRule>
    <cfRule type="containsText" dxfId="718" priority="18" operator="containsText" text="Off track">
      <formula>NOT(ISERROR(SEARCH("Off track",G23)))</formula>
    </cfRule>
    <cfRule type="containsText" dxfId="717" priority="19" operator="containsText" text="Still in development">
      <formula>NOT(ISERROR(SEARCH("Still in development",G23)))</formula>
    </cfRule>
    <cfRule type="containsText" dxfId="716" priority="20" operator="containsText" text="Yes">
      <formula>NOT(ISERROR(SEARCH("Yes",G23)))</formula>
    </cfRule>
    <cfRule type="containsText" dxfId="715" priority="15" operator="containsText" text="On track">
      <formula>NOT(ISERROR(SEARCH("On track",G23)))</formula>
    </cfRule>
    <cfRule type="containsText" dxfId="714" priority="23" operator="containsText" text="Yes">
      <formula>NOT(ISERROR(SEARCH("Yes",G23)))</formula>
    </cfRule>
    <cfRule type="containsText" dxfId="713" priority="24" operator="containsText" text="No">
      <formula>NOT(ISERROR(SEARCH("No",G23)))</formula>
    </cfRule>
    <cfRule type="containsText" dxfId="712" priority="25" operator="containsText" text="In Progress">
      <formula>NOT(ISERROR(SEARCH("In Progress",G23)))</formula>
    </cfRule>
    <cfRule type="containsBlanks" dxfId="711" priority="21">
      <formula>LEN(TRIM(G23))=0</formula>
    </cfRule>
  </conditionalFormatting>
  <conditionalFormatting sqref="H23:XFD23">
    <cfRule type="containsText" dxfId="710" priority="27" operator="containsText" text="N/A">
      <formula>NOT(ISERROR(SEARCH("N/A",H23)))</formula>
    </cfRule>
  </conditionalFormatting>
  <conditionalFormatting sqref="I6">
    <cfRule type="containsText" dxfId="709" priority="113" operator="containsText" text="Yes">
      <formula>NOT(ISERROR(SEARCH("Yes",I6)))</formula>
    </cfRule>
    <cfRule type="containsText" dxfId="708" priority="117" operator="containsText" text="No">
      <formula>NOT(ISERROR(SEARCH("No",I6)))</formula>
    </cfRule>
  </conditionalFormatting>
  <conditionalFormatting sqref="I10 I13">
    <cfRule type="containsText" dxfId="707" priority="107" operator="containsText" text="No">
      <formula>NOT(ISERROR(SEARCH("No",I10)))</formula>
    </cfRule>
  </conditionalFormatting>
  <conditionalFormatting sqref="I10:I15">
    <cfRule type="containsText" dxfId="706" priority="75" operator="containsText" text="Yes">
      <formula>NOT(ISERROR(SEARCH("Yes",I10)))</formula>
    </cfRule>
  </conditionalFormatting>
  <conditionalFormatting sqref="I11:I12">
    <cfRule type="containsText" dxfId="705" priority="98" operator="containsText" text="In Progress">
      <formula>NOT(ISERROR(SEARCH("In Progress",I11)))</formula>
    </cfRule>
  </conditionalFormatting>
  <conditionalFormatting sqref="I14">
    <cfRule type="containsText" dxfId="704" priority="71" operator="containsText" text="In Progress">
      <formula>NOT(ISERROR(SEARCH("In Progress",I14)))</formula>
    </cfRule>
    <cfRule type="containsText" dxfId="703" priority="70" operator="containsText" text="On track">
      <formula>NOT(ISERROR(SEARCH("On track",I14)))</formula>
    </cfRule>
    <cfRule type="containsBlanks" dxfId="702" priority="76">
      <formula>LEN(TRIM(I14))=0</formula>
    </cfRule>
    <cfRule type="containsText" dxfId="701" priority="74" operator="containsText" text="Still in development">
      <formula>NOT(ISERROR(SEARCH("Still in development",I14)))</formula>
    </cfRule>
    <cfRule type="containsText" dxfId="700" priority="73" operator="containsText" text="Off track">
      <formula>NOT(ISERROR(SEARCH("Off track",I14)))</formula>
    </cfRule>
    <cfRule type="containsText" dxfId="699" priority="72" operator="containsText" text="No">
      <formula>NOT(ISERROR(SEARCH("No",I14)))</formula>
    </cfRule>
  </conditionalFormatting>
  <conditionalFormatting sqref="I15">
    <cfRule type="containsText" dxfId="698" priority="95" operator="containsText" text="No">
      <formula>NOT(ISERROR(SEARCH("No",I15)))</formula>
    </cfRule>
  </conditionalFormatting>
  <conditionalFormatting sqref="I16">
    <cfRule type="containsBlanks" dxfId="697" priority="54">
      <formula>LEN(TRIM(I16))=0</formula>
    </cfRule>
    <cfRule type="containsText" dxfId="696" priority="52" operator="containsText" text="Still in development">
      <formula>NOT(ISERROR(SEARCH("Still in development",I16)))</formula>
    </cfRule>
    <cfRule type="containsText" dxfId="695" priority="51" operator="containsText" text="Off track">
      <formula>NOT(ISERROR(SEARCH("Off track",I16)))</formula>
    </cfRule>
    <cfRule type="containsText" dxfId="694" priority="50" operator="containsText" text="No">
      <formula>NOT(ISERROR(SEARCH("No",I16)))</formula>
    </cfRule>
    <cfRule type="containsText" dxfId="693" priority="49" operator="containsText" text="In Progress">
      <formula>NOT(ISERROR(SEARCH("In Progress",I16)))</formula>
    </cfRule>
    <cfRule type="containsText" dxfId="692" priority="48" operator="containsText" text="On track">
      <formula>NOT(ISERROR(SEARCH("On track",I16)))</formula>
    </cfRule>
    <cfRule type="containsText" dxfId="691" priority="53" operator="containsText" text="Yes">
      <formula>NOT(ISERROR(SEARCH("Yes",I16)))</formula>
    </cfRule>
  </conditionalFormatting>
  <conditionalFormatting sqref="I17:I22">
    <cfRule type="containsText" dxfId="690" priority="244" operator="containsText" text="No">
      <formula>NOT(ISERROR(SEARCH("No",I17)))</formula>
    </cfRule>
    <cfRule type="containsText" dxfId="689" priority="245" operator="containsText" text="Incomplete">
      <formula>NOT(ISERROR(SEARCH("Incomplete",I17)))</formula>
    </cfRule>
    <cfRule type="containsText" dxfId="688" priority="246" operator="containsText" text="Yes">
      <formula>NOT(ISERROR(SEARCH("Yes",I17)))</formula>
    </cfRule>
  </conditionalFormatting>
  <conditionalFormatting sqref="I23">
    <cfRule type="containsText" dxfId="687" priority="29" operator="containsText" text="Yes">
      <formula>NOT(ISERROR(SEARCH("Yes",I23)))</formula>
    </cfRule>
    <cfRule type="containsText" dxfId="686" priority="28" operator="containsText" text="No">
      <formula>NOT(ISERROR(SEARCH("No",I23)))</formula>
    </cfRule>
    <cfRule type="containsText" dxfId="685" priority="26" operator="containsText" text="Complies">
      <formula>NOT(ISERROR(SEARCH("Complies",I23)))</formula>
    </cfRule>
  </conditionalFormatting>
  <dataValidations count="6">
    <dataValidation type="list" allowBlank="1" showInputMessage="1" showErrorMessage="1" sqref="I6 E6:E7 G6:G22 I9:I22 E9:E22" xr:uid="{F516AF9A-E9EB-405B-9EB9-DBBAD8FAF254}">
      <formula1>"Yes, No, In Progress, Concerns"</formula1>
    </dataValidation>
    <dataValidation type="list" allowBlank="1" showInputMessage="1" showErrorMessage="1" sqref="C7 C10 C13 C15" xr:uid="{7BDEDE98-A472-4362-A063-2EB857A9489E}">
      <formula1>"Y, N"</formula1>
    </dataValidation>
    <dataValidation type="list" allowBlank="1" showInputMessage="1" showErrorMessage="1" sqref="C8 C19:C22 C11:C12 C14" xr:uid="{7FA978B8-E23A-42A3-9617-58D50273C828}">
      <formula1>"Y,N"</formula1>
    </dataValidation>
    <dataValidation type="list" allowBlank="1" showInputMessage="1" showErrorMessage="1" promptTitle="Y, N" sqref="C17" xr:uid="{D8858310-053F-47F9-87B9-5F8A4B49ADAB}">
      <formula1>"Y,N"</formula1>
    </dataValidation>
    <dataValidation type="list" allowBlank="1" showInputMessage="1" showErrorMessage="1" sqref="I23" xr:uid="{59D247DB-4319-4972-9B81-76B81C61C873}">
      <formula1>"Complies, Does not comply"</formula1>
    </dataValidation>
    <dataValidation type="list" allowBlank="1" showInputMessage="1" showErrorMessage="1" sqref="G23 E23" xr:uid="{57EF45F2-B46F-4ED1-8C74-C3890341C0B0}">
      <formula1>"On Track, Still in development, Off track"</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94C2-D8D9-4475-90FC-7642F6C64DE0}">
  <sheetPr>
    <tabColor theme="2" tint="-0.499984740745262"/>
  </sheetPr>
  <dimension ref="A1:Q38"/>
  <sheetViews>
    <sheetView topLeftCell="A11" zoomScaleNormal="100" workbookViewId="0">
      <selection activeCell="D28" sqref="D28"/>
    </sheetView>
  </sheetViews>
  <sheetFormatPr defaultColWidth="9.140625" defaultRowHeight="15"/>
  <cols>
    <col min="1" max="1" width="45.5703125" style="47" customWidth="1"/>
    <col min="2" max="2" width="60.7109375" style="47" customWidth="1"/>
    <col min="3" max="3" width="12.7109375" style="47" customWidth="1"/>
    <col min="4" max="4" width="60.7109375" style="47" customWidth="1"/>
    <col min="5" max="5" width="12.7109375" style="70" customWidth="1"/>
    <col min="6" max="6" width="60.7109375" style="47" customWidth="1"/>
    <col min="7" max="7" width="12.7109375" style="70" customWidth="1"/>
    <col min="8" max="8" width="60.7109375" style="47" customWidth="1"/>
    <col min="9" max="9" width="12.7109375" style="70" customWidth="1"/>
    <col min="10" max="10" width="60.7109375" style="47" customWidth="1"/>
    <col min="11" max="11" width="12.7109375" style="70" customWidth="1"/>
    <col min="12" max="12" width="60.7109375" style="47" customWidth="1"/>
    <col min="13" max="13" width="12.7109375" style="70" customWidth="1"/>
    <col min="14" max="14" width="60.7109375" style="47" customWidth="1"/>
    <col min="15" max="15" width="12.7109375" style="70" customWidth="1"/>
    <col min="16" max="16" width="60.7109375" style="47" customWidth="1"/>
    <col min="17" max="16384" width="9.140625" style="47"/>
  </cols>
  <sheetData>
    <row r="1" spans="1:17" customFormat="1" ht="13.5" customHeight="1"/>
    <row r="2" spans="1:17" customFormat="1" ht="23.45" customHeight="1">
      <c r="A2" s="266" t="s">
        <v>189</v>
      </c>
      <c r="B2" s="266"/>
      <c r="C2" s="9"/>
      <c r="D2" s="9"/>
      <c r="E2" s="9"/>
      <c r="F2" s="9"/>
      <c r="G2" s="9"/>
      <c r="H2" s="9"/>
      <c r="I2" s="9"/>
      <c r="J2" s="9"/>
      <c r="K2" s="9"/>
      <c r="L2" s="9"/>
      <c r="M2" s="9"/>
      <c r="N2" s="9"/>
      <c r="O2" s="9"/>
      <c r="P2" s="9"/>
    </row>
    <row r="3" spans="1:17" ht="49.5" customHeight="1">
      <c r="A3" s="273" t="s">
        <v>190</v>
      </c>
      <c r="B3" s="270" t="s">
        <v>24</v>
      </c>
      <c r="C3" s="270"/>
      <c r="D3" s="270"/>
      <c r="E3" s="270"/>
      <c r="F3" s="270"/>
      <c r="G3" s="271"/>
      <c r="H3" s="303" t="s">
        <v>92</v>
      </c>
      <c r="I3" s="270"/>
      <c r="J3" s="270"/>
      <c r="K3" s="270"/>
      <c r="L3" s="270"/>
      <c r="M3" s="270"/>
      <c r="N3" s="270"/>
      <c r="O3" s="270"/>
      <c r="P3" s="271"/>
    </row>
    <row r="4" spans="1:17" ht="50.1" customHeight="1">
      <c r="A4" s="273"/>
      <c r="B4" s="250" t="s">
        <v>25</v>
      </c>
      <c r="C4" s="251"/>
      <c r="D4" s="274" t="s">
        <v>93</v>
      </c>
      <c r="E4" s="275"/>
      <c r="F4" s="274" t="s">
        <v>191</v>
      </c>
      <c r="G4" s="304"/>
      <c r="H4" s="276" t="s">
        <v>192</v>
      </c>
      <c r="I4" s="305"/>
      <c r="J4" s="276" t="s">
        <v>193</v>
      </c>
      <c r="K4" s="305"/>
      <c r="L4" s="276" t="s">
        <v>194</v>
      </c>
      <c r="M4" s="305"/>
      <c r="N4" s="276" t="s">
        <v>95</v>
      </c>
      <c r="O4" s="277"/>
      <c r="P4" s="277"/>
    </row>
    <row r="5" spans="1:17" ht="16.5" thickBot="1">
      <c r="A5" s="75"/>
      <c r="B5" s="75"/>
      <c r="C5" s="75" t="s">
        <v>96</v>
      </c>
      <c r="D5" s="75" t="s">
        <v>97</v>
      </c>
      <c r="E5" s="76" t="s">
        <v>98</v>
      </c>
      <c r="F5" s="75" t="s">
        <v>99</v>
      </c>
      <c r="G5" s="76" t="s">
        <v>98</v>
      </c>
      <c r="H5" s="75" t="s">
        <v>99</v>
      </c>
      <c r="I5" s="76" t="s">
        <v>98</v>
      </c>
      <c r="J5" s="75" t="s">
        <v>99</v>
      </c>
      <c r="K5" s="76" t="s">
        <v>98</v>
      </c>
      <c r="L5" s="75" t="s">
        <v>99</v>
      </c>
      <c r="M5" s="76" t="s">
        <v>98</v>
      </c>
      <c r="N5" s="75" t="s">
        <v>100</v>
      </c>
      <c r="O5" s="76" t="s">
        <v>148</v>
      </c>
      <c r="P5" s="48" t="s">
        <v>102</v>
      </c>
    </row>
    <row r="6" spans="1:17" ht="144.94999999999999" customHeight="1">
      <c r="A6" s="77" t="s">
        <v>103</v>
      </c>
      <c r="B6" s="124" t="s">
        <v>195</v>
      </c>
      <c r="C6" s="53" t="s">
        <v>105</v>
      </c>
      <c r="D6" s="224" t="s">
        <v>196</v>
      </c>
      <c r="E6" s="183"/>
      <c r="F6" s="224" t="s">
        <v>197</v>
      </c>
      <c r="G6" s="183"/>
      <c r="H6" s="224" t="s">
        <v>198</v>
      </c>
      <c r="I6" s="183"/>
      <c r="J6" s="224" t="s">
        <v>199</v>
      </c>
      <c r="K6" s="183"/>
      <c r="L6" s="224" t="s">
        <v>200</v>
      </c>
      <c r="M6" s="183"/>
      <c r="N6" s="225" t="s">
        <v>201</v>
      </c>
      <c r="O6" s="183"/>
      <c r="P6" s="223" t="s">
        <v>202</v>
      </c>
    </row>
    <row r="7" spans="1:17" ht="30">
      <c r="A7" s="281" t="s">
        <v>150</v>
      </c>
      <c r="B7" s="79" t="s">
        <v>151</v>
      </c>
      <c r="C7" s="80"/>
      <c r="D7" s="106" t="str" cm="1">
        <f t="array" ref="D7">_xlfn.IFS(C7="Y", "Indicate what options or systems the LCCA will evaluate.", C7="N", "N/A", C7="","Indicate what options or systems the LCCA will evaluate.")</f>
        <v>Indicate what options or systems the LCCA will evaluate.</v>
      </c>
      <c r="E7" s="88"/>
      <c r="F7" s="106" t="str" cm="1">
        <f t="array" ref="F7">_xlfn.IFS(C7="Y", "Confirm LCCA submitted to CEUO. Provide report as documentation.", C7="N", "N/A", C7="", "Confirm LCCA submitted to CEUO. Provide report as documentation.")</f>
        <v>Confirm LCCA submitted to CEUO. Provide report as documentation.</v>
      </c>
      <c r="G7" s="88"/>
      <c r="H7" s="119" t="s">
        <v>109</v>
      </c>
      <c r="I7" s="119"/>
      <c r="J7" s="119" t="s">
        <v>109</v>
      </c>
      <c r="K7" s="119"/>
      <c r="L7" s="119" t="s">
        <v>109</v>
      </c>
      <c r="M7" s="119"/>
      <c r="N7" s="119" t="s">
        <v>109</v>
      </c>
      <c r="O7" s="119"/>
      <c r="P7" s="228" t="str" cm="1">
        <f t="array" ref="P7">_xlfn.IFS($C7="Y", "LCCA Report.", $C7="N", "N/A", $C7="", "LCCA Report.")</f>
        <v>LCCA Report.</v>
      </c>
    </row>
    <row r="8" spans="1:17" ht="15.75" thickBot="1">
      <c r="A8" s="282"/>
      <c r="B8" s="120" t="s">
        <v>153</v>
      </c>
      <c r="C8" s="116"/>
      <c r="D8" s="117" t="s">
        <v>109</v>
      </c>
      <c r="E8" s="117"/>
      <c r="F8" s="117" t="s">
        <v>109</v>
      </c>
      <c r="G8" s="117"/>
      <c r="H8" s="109" t="str" cm="1">
        <f t="array" ref="H8">_xlfn.IFS(C8="Y", "Confirm State required ELCCA workplan submited to the state.", C8="N", "N/A", C8="", "Confirm State required ELCCA workplan submited to the state.")</f>
        <v>Confirm State required ELCCA workplan submited to the state.</v>
      </c>
      <c r="I8" s="116"/>
      <c r="J8" s="109" t="str" cm="1">
        <f t="array" ref="J8">_xlfn.IFS(C8="Y", "Confirm ELCCA complete and submitted to the state.", C8="N", "N/A", C8="", "Confirm ELCCA complete and submitted to the state.")</f>
        <v>Confirm ELCCA complete and submitted to the state.</v>
      </c>
      <c r="K8" s="90"/>
      <c r="L8" s="117" t="s">
        <v>109</v>
      </c>
      <c r="M8" s="117"/>
      <c r="N8" s="117" t="s">
        <v>109</v>
      </c>
      <c r="O8" s="117"/>
      <c r="P8" s="229" t="str" cm="1">
        <f t="array" ref="P8">_xlfn.IFS(C8="Y", "ELCCA Workplan copy, if required.", C8="N", "N/A", C8="","ELCCA Workplan copy.")</f>
        <v>ELCCA Workplan copy.</v>
      </c>
    </row>
    <row r="9" spans="1:17" ht="45">
      <c r="A9" s="77" t="s">
        <v>110</v>
      </c>
      <c r="B9" s="124" t="s">
        <v>203</v>
      </c>
      <c r="C9" s="53" t="s">
        <v>105</v>
      </c>
      <c r="D9" s="56" t="s">
        <v>155</v>
      </c>
      <c r="E9" s="84"/>
      <c r="F9" s="57" t="s">
        <v>109</v>
      </c>
      <c r="G9" s="141"/>
      <c r="H9" s="162" t="s">
        <v>109</v>
      </c>
      <c r="I9" s="89"/>
      <c r="J9" s="162" t="s">
        <v>109</v>
      </c>
      <c r="K9" s="89"/>
      <c r="L9" s="162" t="s">
        <v>109</v>
      </c>
      <c r="M9" s="89"/>
      <c r="N9" s="162" t="s">
        <v>109</v>
      </c>
      <c r="O9" s="89"/>
      <c r="P9" s="230"/>
    </row>
    <row r="10" spans="1:17" ht="60">
      <c r="A10" s="281" t="s">
        <v>157</v>
      </c>
      <c r="B10" s="121" t="s">
        <v>158</v>
      </c>
      <c r="C10" s="80"/>
      <c r="D10" s="106" t="str" cm="1">
        <f t="array" ref="D10">_xlfn.IFS(C10="Y","Indicate any existing or new planned fossil fuel equipment or systems in the building that may be necessary for the project. Note that LCCA maybe necessary to justify keeping or adding fossil fuels.", C10="N", "N/A", C10="","Indicate any existing or new planned fossil fuel equipment or systems in the building that may be necessary for the project. Note that LCCA maybe necessary to justify keeping or adding fossil fuels.")</f>
        <v>Indicate any existing or new planned fossil fuel equipment or systems in the building that may be necessary for the project. Note that LCCA maybe necessary to justify keeping or adding fossil fuels.</v>
      </c>
      <c r="E10" s="88"/>
      <c r="F10" s="106" t="str" cm="1">
        <f t="array" ref="F10">_xlfn.IFS($C10="Y", "Indicate resolution on use of fossil fuels on the project and note estimated annual fossil fuel use.", $C10="N", "N/A", $C10="", "Indicate resolution on use of fossil fuels on the project and note estimated annual fossil fuel use.")</f>
        <v>Indicate resolution on use of fossil fuels on the project and note estimated annual fossil fuel use.</v>
      </c>
      <c r="G10" s="88"/>
      <c r="H10" s="162" t="s">
        <v>109</v>
      </c>
      <c r="I10" s="164"/>
      <c r="J10" s="162" t="s">
        <v>109</v>
      </c>
      <c r="K10" s="164"/>
      <c r="L10" s="106" t="str" cm="1">
        <f t="array" ref="L10">_xlfn.IFS($C10="Y", "Confirm use(s) of fossil fuels on the project and estimated annual fossil fuel use.", $C10="N", "N/A", $C10="", "Confirm use(s) of fossil fuels on the project and estimated annual fossil fuel use.")</f>
        <v>Confirm use(s) of fossil fuels on the project and estimated annual fossil fuel use.</v>
      </c>
      <c r="M10" s="88"/>
      <c r="N10" s="162" t="s">
        <v>109</v>
      </c>
      <c r="O10" s="164"/>
      <c r="P10" s="231" t="s">
        <v>123</v>
      </c>
    </row>
    <row r="11" spans="1:17" ht="60">
      <c r="A11" s="285"/>
      <c r="B11" s="122" t="s">
        <v>159</v>
      </c>
      <c r="C11" s="81"/>
      <c r="D11" s="108" t="str" cm="1">
        <f t="array" ref="D11">_xlfn.IFS(C11="Y","Indicate plans for connecting to district energy.", C11="N", "N/A", C11="","Indicate plans for connecting to district energy.")</f>
        <v>Indicate plans for connecting to district energy.</v>
      </c>
      <c r="E11" s="123"/>
      <c r="F11" s="108" t="str" cm="1">
        <f t="array" ref="F11">_xlfn.IFS($C11="Y", "Confirm project is on track for connecting to district energy.", $C11="N", "N/A", $C11="", "Confirm project is on track for connecting to district energy.")</f>
        <v>Confirm project is on track for connecting to district energy.</v>
      </c>
      <c r="G11" s="123"/>
      <c r="H11" s="163" t="s">
        <v>109</v>
      </c>
      <c r="I11" s="165"/>
      <c r="J11" s="163" t="s">
        <v>109</v>
      </c>
      <c r="K11" s="165"/>
      <c r="L11" s="108" t="str" cm="1">
        <f t="array" ref="L11">_xlfn.IFS($C11="Y", "Confirm district energy connection made.", $C11="N", "N/A", $C11="", "Confirm district energy connection made.")</f>
        <v>Confirm district energy connection made.</v>
      </c>
      <c r="M11" s="123"/>
      <c r="N11" s="163" t="s">
        <v>109</v>
      </c>
      <c r="O11" s="165"/>
      <c r="P11" s="232" t="s">
        <v>123</v>
      </c>
    </row>
    <row r="12" spans="1:17" ht="45">
      <c r="A12" s="285"/>
      <c r="B12" s="122" t="s">
        <v>160</v>
      </c>
      <c r="C12" s="81"/>
      <c r="D12" s="108" t="str" cm="1">
        <f t="array" ref="D12">_xlfn.IFS($C12="Y", "Summarize opportunities for energy conservation.", $C12="N", "N/A", $C12="","Summarize opportunities for energy conservation.")</f>
        <v>Summarize opportunities for energy conservation.</v>
      </c>
      <c r="E12" s="123"/>
      <c r="F12" s="163" t="s">
        <v>109</v>
      </c>
      <c r="G12" s="165"/>
      <c r="H12" s="108" t="str" cm="1">
        <f t="array" ref="H12">_xlfn.IFS($C12="Y", "Indicate energy conservation measures planned for inclusion in the project.", $C12="N", "N/A", $C12="", "Indicate energy conservation measures planned for inclusion in the project.")</f>
        <v>Indicate energy conservation measures planned for inclusion in the project.</v>
      </c>
      <c r="I12" s="123"/>
      <c r="J12" s="159" t="str" cm="1">
        <f t="array" ref="J12">_xlfn.IFS($C12="Y", "Update any changes to projects planned ECMs.", $C12="N", "N/A", $C12="", "Update any changes to projects planned ECMs.")</f>
        <v>Update any changes to projects planned ECMs.</v>
      </c>
      <c r="K12" s="123"/>
      <c r="L12" s="108" t="str" cm="1">
        <f t="array" ref="L12">_xlfn.IFS($C12="Y","Confirm energy conservation measures included in the project. Document energy savings in LEED energy model as applicable.",$C12="N","N/A",$C12="","Confirm energy conservation measures included in the project.Document energy savings in LEED energy model as applicable.")</f>
        <v>Confirm energy conservation measures included in the project.Document energy savings in LEED energy model as applicable.</v>
      </c>
      <c r="M12" s="123"/>
      <c r="N12" s="163" t="s">
        <v>109</v>
      </c>
      <c r="O12" s="165"/>
      <c r="P12" s="232" t="s">
        <v>123</v>
      </c>
    </row>
    <row r="13" spans="1:17" ht="98.1" customHeight="1" thickBot="1">
      <c r="A13" s="282"/>
      <c r="B13" s="120" t="s">
        <v>161</v>
      </c>
      <c r="C13" s="63"/>
      <c r="D13" s="167" t="str" cm="1">
        <f t="array" ref="D13">_xlfn.IFS(C13="Y", "Calculate EUIt and GHGi target by activity for the affected spaces 'Step 3 Tier 2a Track and Report'!per CBPS, and BEPS if applicable, and indicate the results here.", C13="N", "N/A", C13="", "Calculate EUIt and GHGi target by activity for the affected spaces per CBPS and BEPS and indicate the results here.")</f>
        <v>Calculate EUIt and GHGi target by activity for the affected spaces per CBPS and BEPS and indicate the results here.</v>
      </c>
      <c r="E13" s="168"/>
      <c r="F13" s="169" t="str" cm="1">
        <f t="array" ref="F13">_xlfn.IFS(C13="Y", "Confirm the applicable target(s) with any changes in area of use of spaces", C13="N", "N/A", C13="", "Confirm the applicable target(s) with any changes in area of use of spaces.")</f>
        <v>Confirm the applicable target(s) with any changes in area of use of spaces.</v>
      </c>
      <c r="G13" s="168"/>
      <c r="H13" s="169" t="str" cm="1">
        <f t="array" ref="H13">_xlfn.IFS(E13="Y", "Provide the estimated EUI, and GHGi if appliacable, for the affected spaces in the project showing compliance with the targets.", E13="N", "N/A", E13="", "
Provide the estimated EUI, and GHGi if appliacable, for the affected spaces in the project showing compliance with the targets.")</f>
        <v xml:space="preserve">
Provide the estimated EUI, and GHGi if appliacable, for the affected spaces in the project showing compliance with the targets.</v>
      </c>
      <c r="I13" s="168"/>
      <c r="J13" s="170" t="s">
        <v>109</v>
      </c>
      <c r="K13" s="171"/>
      <c r="L13" s="172" t="str" cm="1">
        <f t="array" ref="L13">_xlfn.IFS($C13="Y", "Provide the final EUI, and GHGi if applicable, for the affected spaces.", $C13="N", "N/A", $C13="", "Provide the final EUI, and GHGi if applicable, for the affected spaces.")</f>
        <v>Provide the final EUI, and GHGi if applicable, for the affected spaces.</v>
      </c>
      <c r="M13" s="168"/>
      <c r="N13" s="170" t="s">
        <v>109</v>
      </c>
      <c r="O13" s="171"/>
      <c r="P13" s="233" t="s">
        <v>123</v>
      </c>
    </row>
    <row r="14" spans="1:17" ht="43.5" customHeight="1" thickTop="1" thickBot="1">
      <c r="A14" s="281" t="s">
        <v>113</v>
      </c>
      <c r="B14" s="121" t="s">
        <v>204</v>
      </c>
      <c r="C14" s="80"/>
      <c r="D14" s="78" t="str" cm="1">
        <f t="array" ref="D14">_xlfn.IFS($C14="Y", "Identify likely water consuming fixtures, appliances, or equipment.", $C14="N", "N/A", $C14="", "Identify likely water consuming fixtures, appliances, or equipment.")</f>
        <v>Identify likely water consuming fixtures, appliances, or equipment.</v>
      </c>
      <c r="E14" s="54"/>
      <c r="F14" s="78" t="str" cm="1">
        <f t="array" ref="F14">_xlfn.IFS($C14="Y", "Confirm water consuming fixtures, appliances, and equipment planned for the project and thier efficiency standard.", $C14="N", "N/A", $C14="","Confirm water consuming fixtures, appliances, and equipment planned for the project and their efficiency standards.")</f>
        <v>Confirm water consuming fixtures, appliances, and equipment planned for the project and their efficiency standards.</v>
      </c>
      <c r="G14" s="54"/>
      <c r="H14" s="78" t="str" cm="1">
        <f t="array" ref="H14">_xlfn.IFS($C14="Y", "Confirm water consuming fixtures, appliances, and equipment planned for the project meet or exceed efficiency standards.", $C14="N", "N/A", $C14="","Confirm water consuming fixtures, appliances, and equipment planned for the project meet or exceed efficiency standards.")</f>
        <v>Confirm water consuming fixtures, appliances, and equipment planned for the project meet or exceed efficiency standards.</v>
      </c>
      <c r="I14" s="54"/>
      <c r="J14" s="119" t="s">
        <v>109</v>
      </c>
      <c r="K14" s="164"/>
      <c r="L14" s="176" t="s">
        <v>109</v>
      </c>
      <c r="M14" s="164"/>
      <c r="N14" s="119" t="s">
        <v>109</v>
      </c>
      <c r="O14" s="174"/>
      <c r="P14" s="231" t="s">
        <v>123</v>
      </c>
    </row>
    <row r="15" spans="1:17" ht="45">
      <c r="A15" s="282"/>
      <c r="B15" s="1" t="s">
        <v>205</v>
      </c>
      <c r="C15" s="116"/>
      <c r="D15" s="160" t="str" cm="1">
        <f t="array" ref="D15">_xlfn.IFS(C15="Y", "Indicate required percent reduction here.", C15="N", "N/A", C15="", "Indicate required percent reduction here.")</f>
        <v>Indicate required percent reduction here.</v>
      </c>
      <c r="E15" s="90"/>
      <c r="F15" s="160" t="str" cm="1">
        <f t="array" ref="F15">_xlfn.IFS(C15="Y", "Perform preliminary water savings calculations to plan which fixtures and which flow rates to include in the project. Confirm if on-track.", C15="N", "N/A", C15="","Perform preliminary water savings calculations to plan which fixtures and which flow rates to include in the project. Confirm if on-track.")</f>
        <v>Perform preliminary water savings calculations to plan which fixtures and which flow rates to include in the project. Confirm if on-track.</v>
      </c>
      <c r="G15" s="90"/>
      <c r="H15" s="160" t="str" cm="1">
        <f t="array" ref="H15">_xlfn.IFS($C15="Y", "Update or confirm project on-track", $C15="N", "N/A", $C15="","Update or confirm project on-track")</f>
        <v>Update or confirm project on-track</v>
      </c>
      <c r="I15" s="90"/>
      <c r="J15" s="117" t="s">
        <v>109</v>
      </c>
      <c r="K15" s="177"/>
      <c r="L15" s="160" t="str" cm="1">
        <f t="array" ref="L15">_xlfn.IFS($C15="Y", "Document water and energy savings from final fixtures, appliances, and equipment selected in the LEED energy model and water calculations as applicable.", $C15="N", "N/A", $C15="","Document water and energy savings from final fixtures, appliances, and equipment selected in the LEED energy model and water calculations as applicable.")</f>
        <v>Document water and energy savings from final fixtures, appliances, and equipment selected in the LEED energy model and water calculations as applicable.</v>
      </c>
      <c r="M15" s="90"/>
      <c r="N15" s="117" t="s">
        <v>109</v>
      </c>
      <c r="O15" s="178"/>
      <c r="P15" s="234" t="s">
        <v>206</v>
      </c>
    </row>
    <row r="16" spans="1:17" ht="78">
      <c r="A16" s="281" t="s">
        <v>115</v>
      </c>
      <c r="B16" s="121" t="s">
        <v>207</v>
      </c>
      <c r="C16" s="80" t="s">
        <v>105</v>
      </c>
      <c r="D16" s="78" t="s">
        <v>208</v>
      </c>
      <c r="E16" s="54"/>
      <c r="F16" s="78" t="s">
        <v>209</v>
      </c>
      <c r="G16" s="54"/>
      <c r="H16" s="78" t="s">
        <v>109</v>
      </c>
      <c r="I16" s="119"/>
      <c r="J16" s="78" t="s">
        <v>210</v>
      </c>
      <c r="K16" s="88"/>
      <c r="L16" s="176" t="s">
        <v>109</v>
      </c>
      <c r="M16" s="177"/>
      <c r="N16" s="78" t="s">
        <v>211</v>
      </c>
      <c r="O16" s="54"/>
      <c r="P16" s="228" t="s">
        <v>120</v>
      </c>
      <c r="Q16"/>
    </row>
    <row r="17" spans="1:16" ht="59.25" customHeight="1" thickTop="1" thickBot="1">
      <c r="A17" s="282"/>
      <c r="B17" s="120" t="s">
        <v>212</v>
      </c>
      <c r="C17" s="116" t="s">
        <v>105</v>
      </c>
      <c r="D17" s="135" t="s">
        <v>109</v>
      </c>
      <c r="E17" s="177"/>
      <c r="F17" s="135" t="s">
        <v>109</v>
      </c>
      <c r="G17" s="177"/>
      <c r="H17" s="135" t="s">
        <v>109</v>
      </c>
      <c r="I17" s="177"/>
      <c r="J17" s="135" t="str" cm="1">
        <f t="array" ref="J17">_xlfn.IFS($C17="Y", "Require submittal of EPDs showing kgCO2 per declared unit in specification for all materials in the LEED credit", $C17="N", "N/A", $C17="", "Require submittal of EPDs showing kgCO2 per declared unit in specification for all materials in the LEED credit")</f>
        <v>Require submittal of EPDs showing kgCO2 per declared unit in specification for all materials in the LEED credit</v>
      </c>
      <c r="K17" s="90"/>
      <c r="L17" s="176" t="s">
        <v>109</v>
      </c>
      <c r="M17" s="177"/>
      <c r="N17" s="160" t="str" cm="1">
        <f t="array" ref="N17">_xlfn.IFS($C17="Y", "Complete calculation following the LEED pilot credit. List total embodied carbon footprint baseline and actual here.", $C17="N", "N/A", $C17="","List total embodied carbon footprint baseline and actual here.")</f>
        <v>Complete calculation following the LEED pilot credit. List total embodied carbon footprint baseline and actual here.</v>
      </c>
      <c r="O17" s="158"/>
      <c r="P17" s="234" t="s">
        <v>206</v>
      </c>
    </row>
    <row r="18" spans="1:16" ht="176.1" customHeight="1" thickTop="1" thickBot="1">
      <c r="A18" s="281" t="s">
        <v>175</v>
      </c>
      <c r="B18" s="121" t="s">
        <v>213</v>
      </c>
      <c r="C18" s="80" t="s">
        <v>105</v>
      </c>
      <c r="D18" s="161" t="s">
        <v>214</v>
      </c>
      <c r="E18" s="88"/>
      <c r="F18" s="175" t="s">
        <v>215</v>
      </c>
      <c r="G18" s="88"/>
      <c r="H18" s="161" t="s">
        <v>216</v>
      </c>
      <c r="I18" s="88"/>
      <c r="J18" s="161" t="s">
        <v>217</v>
      </c>
      <c r="K18" s="88"/>
      <c r="L18" s="161" t="s">
        <v>218</v>
      </c>
      <c r="M18" s="88"/>
      <c r="N18" s="161" t="s">
        <v>219</v>
      </c>
      <c r="O18" s="157"/>
      <c r="P18" s="235" t="s">
        <v>206</v>
      </c>
    </row>
    <row r="19" spans="1:16" ht="60">
      <c r="A19" s="282"/>
      <c r="B19" s="148" t="s">
        <v>220</v>
      </c>
      <c r="C19" s="143" t="s">
        <v>105</v>
      </c>
      <c r="D19" s="135" t="s">
        <v>178</v>
      </c>
      <c r="E19" s="136"/>
      <c r="F19" s="135" t="s">
        <v>179</v>
      </c>
      <c r="G19" s="136"/>
      <c r="H19" s="135" t="s">
        <v>109</v>
      </c>
      <c r="I19" s="152"/>
      <c r="J19" s="135" t="s">
        <v>109</v>
      </c>
      <c r="K19" s="152"/>
      <c r="L19" s="135" t="s">
        <v>180</v>
      </c>
      <c r="M19" s="90"/>
      <c r="N19" s="119" t="s">
        <v>109</v>
      </c>
      <c r="O19" s="164"/>
      <c r="P19" s="236" t="s">
        <v>181</v>
      </c>
    </row>
    <row r="20" spans="1:16" ht="30">
      <c r="A20" s="77" t="s">
        <v>182</v>
      </c>
      <c r="B20" s="97" t="s">
        <v>183</v>
      </c>
      <c r="C20" s="98"/>
      <c r="D20" s="138" t="str" cm="1">
        <f t="array" ref="D20">_xlfn.IFS(C20="Y", "Identify the applicable UW Bird-Friendly Design Guidelines.", C20="N", "N/A", C20="", "Identify the applicable UW Bird-Friendly Design Guidelines.")</f>
        <v>Identify the applicable UW Bird-Friendly Design Guidelines.</v>
      </c>
      <c r="E20" s="139"/>
      <c r="F20" s="138" t="str" cm="1">
        <f t="array" ref="F20">_xlfn.IFS(C20="Y", "Confirm the UW Bird-Friendly Design Guidelines planned for the project.", C20="N", "N/A", C20="", "Confirm the UW Bird-Friendly Design Guidelines planned for the project.")</f>
        <v>Confirm the UW Bird-Friendly Design Guidelines planned for the project.</v>
      </c>
      <c r="G20" s="139"/>
      <c r="H20" s="119" t="s">
        <v>109</v>
      </c>
      <c r="I20" s="164"/>
      <c r="J20" s="119" t="s">
        <v>109</v>
      </c>
      <c r="K20" s="164"/>
      <c r="L20" s="138" t="str" cm="1">
        <f t="array" ref="L20">_xlfn.IFS(G20="Y", "Confirm the UW Bird-Friendly Design Guidelines included in the project.", G20="N", "N/A", G20="", "Confirm the UW Bird-Friendly Design Guidelines included in the project.")</f>
        <v>Confirm the UW Bird-Friendly Design Guidelines included in the project.</v>
      </c>
      <c r="M20" s="88"/>
      <c r="N20" s="119" t="s">
        <v>109</v>
      </c>
      <c r="O20" s="164"/>
      <c r="P20" s="237" t="s">
        <v>123</v>
      </c>
    </row>
    <row r="21" spans="1:16" ht="60.95" customHeight="1" thickTop="1" thickBot="1">
      <c r="A21" s="77" t="s">
        <v>121</v>
      </c>
      <c r="B21" s="142" t="s">
        <v>184</v>
      </c>
      <c r="C21" s="98"/>
      <c r="D21" s="138" t="str" cm="1">
        <f t="array" ref="D21">_xlfn.IFS(C21="Y", "Describe opportunities to add or improve showers and changing facilities for staff or to include other features and materials that support health and well-being.", C21="N", "N/A", C21="", "Describe opportunities to add or improve showers and changing facilities for staff or to include other features and materials that support health and well-being.")</f>
        <v>Describe opportunities to add or improve showers and changing facilities for staff or to include other features and materials that support health and well-being.</v>
      </c>
      <c r="E21" s="139"/>
      <c r="F21" s="138" t="str" cm="1">
        <f t="array" ref="F21">_xlfn.IFS(C21="Y", "Confirm plans for added or improved showers and changing facilities or other health and well-being strategies.", C21="N", "N/A", C21="", "Confirm plans for added or improved showers and changing facilities or other health and well-being strategies.")</f>
        <v>Confirm plans for added or improved showers and changing facilities or other health and well-being strategies.</v>
      </c>
      <c r="G21" s="139"/>
      <c r="H21" s="119" t="s">
        <v>109</v>
      </c>
      <c r="I21" s="164"/>
      <c r="J21" s="119" t="s">
        <v>109</v>
      </c>
      <c r="K21" s="164"/>
      <c r="L21" s="138" t="str" cm="1">
        <f t="array" ref="L21">_xlfn.IFS(G21="Y", "Confirm added or improved showers and changing facilities or other health and well-being strategies included in the project.", G21="N", "N/A", G21="", "Confirm added or improved showers and changing facilities or other health and well-being strategies included in the project.")</f>
        <v>Confirm added or improved showers and changing facilities or other health and well-being strategies included in the project.</v>
      </c>
      <c r="M21" s="88"/>
      <c r="N21" s="119" t="s">
        <v>109</v>
      </c>
      <c r="O21" s="164"/>
      <c r="P21" s="237" t="s">
        <v>123</v>
      </c>
    </row>
    <row r="22" spans="1:16" ht="44.1" customHeight="1" thickTop="1" thickBot="1">
      <c r="A22" s="301" t="s">
        <v>124</v>
      </c>
      <c r="B22" s="153" t="s">
        <v>185</v>
      </c>
      <c r="C22" s="144"/>
      <c r="D22" s="145" t="str" cm="1">
        <f t="array" ref="D22">_xlfn.IFS(C21="Y", "Describe opportunities to add or improve lactation facilities for staff or to include other features that support equity.", C21="N", "N/A", C21="", "Describe opportunities to add or improve lactation facilities for staff or to include other features that support equity.")</f>
        <v>Describe opportunities to add or improve lactation facilities for staff or to include other features that support equity.</v>
      </c>
      <c r="E22" s="146"/>
      <c r="F22" s="145" t="str" cm="1">
        <f t="array" ref="F22">_xlfn.IFS(C21="Y", "Confirm plans for added or improved lactation facilities or other equity strategies.", C21="N", "N/A", C21="", "Confirm plans for added or improved lactation facilities or other equity strategies.")</f>
        <v>Confirm plans for added or improved lactation facilities or other equity strategies.</v>
      </c>
      <c r="G22" s="146"/>
      <c r="H22" s="119" t="s">
        <v>109</v>
      </c>
      <c r="I22" s="164"/>
      <c r="J22" s="119" t="s">
        <v>109</v>
      </c>
      <c r="K22" s="164"/>
      <c r="L22" s="145" t="str" cm="1">
        <f t="array" ref="L22">_xlfn.IFS(G21="Y", "Confirm added or improved lactation facilities or other equity strategies included in the project.", G21="N", "N/A", G21="", "Confirm added or improved lactation facilities or other equity strategies included in the project.")</f>
        <v>Confirm added or improved lactation facilities or other equity strategies included in the project.</v>
      </c>
      <c r="M22" s="88"/>
      <c r="N22" s="119" t="s">
        <v>109</v>
      </c>
      <c r="O22" s="164"/>
      <c r="P22" s="237" t="s">
        <v>123</v>
      </c>
    </row>
    <row r="23" spans="1:16" ht="30">
      <c r="A23" s="302"/>
      <c r="B23" s="148" t="s">
        <v>186</v>
      </c>
      <c r="C23" s="149"/>
      <c r="D23" s="135" t="str" cm="1">
        <f t="array" ref="D23">_xlfn.IFS(C23="Y", "Follow UW Gender Neutral Restroom policy. Track any variances with other project variances.", C23="N", "N/A", C23="", "Follow UW Gender Neutral Restroom policy. Track any variances with other project variances.")</f>
        <v>Follow UW Gender Neutral Restroom policy. Track any variances with other project variances.</v>
      </c>
      <c r="E23" s="136"/>
      <c r="F23" s="150" t="s">
        <v>109</v>
      </c>
      <c r="G23" s="151"/>
      <c r="H23" s="150" t="s">
        <v>109</v>
      </c>
      <c r="I23" s="152"/>
      <c r="J23" s="150" t="s">
        <v>109</v>
      </c>
      <c r="K23" s="152"/>
      <c r="L23" s="150" t="s">
        <v>109</v>
      </c>
      <c r="M23" s="152"/>
      <c r="N23" s="150" t="s">
        <v>109</v>
      </c>
      <c r="O23" s="152"/>
      <c r="P23" s="237" t="s">
        <v>123</v>
      </c>
    </row>
    <row r="24" spans="1:16" ht="16.5" thickTop="1" thickBot="1">
      <c r="C24" s="63"/>
      <c r="D24" s="64" t="s">
        <v>126</v>
      </c>
      <c r="E24" s="173"/>
      <c r="F24" s="64" t="s">
        <v>221</v>
      </c>
      <c r="G24" s="65"/>
      <c r="H24" s="64" t="s">
        <v>128</v>
      </c>
      <c r="I24" s="65"/>
      <c r="J24" s="64" t="s">
        <v>222</v>
      </c>
      <c r="K24" s="65"/>
      <c r="L24" s="64" t="s">
        <v>222</v>
      </c>
      <c r="M24" s="65"/>
      <c r="N24" s="64" t="s">
        <v>130</v>
      </c>
      <c r="O24" s="173"/>
    </row>
    <row r="25" spans="1:16">
      <c r="C25" s="63"/>
      <c r="D25" s="66" t="s">
        <v>131</v>
      </c>
      <c r="E25" s="85" t="s">
        <v>17</v>
      </c>
      <c r="F25" s="66" t="s">
        <v>131</v>
      </c>
      <c r="G25" s="85" t="s">
        <v>17</v>
      </c>
      <c r="H25" s="66" t="s">
        <v>131</v>
      </c>
      <c r="I25" s="85" t="s">
        <v>17</v>
      </c>
      <c r="J25" s="66" t="s">
        <v>131</v>
      </c>
      <c r="K25" s="85" t="s">
        <v>17</v>
      </c>
      <c r="L25" s="66" t="s">
        <v>131</v>
      </c>
      <c r="M25" s="85" t="s">
        <v>17</v>
      </c>
      <c r="N25" s="66" t="s">
        <v>131</v>
      </c>
      <c r="O25" s="85" t="s">
        <v>18</v>
      </c>
    </row>
    <row r="26" spans="1:16" ht="45">
      <c r="C26" s="63"/>
      <c r="D26" s="66" t="s">
        <v>133</v>
      </c>
      <c r="E26" s="86" t="s">
        <v>19</v>
      </c>
      <c r="F26" s="66" t="s">
        <v>133</v>
      </c>
      <c r="G26" s="86" t="s">
        <v>19</v>
      </c>
      <c r="H26" s="66" t="s">
        <v>133</v>
      </c>
      <c r="I26" s="86" t="s">
        <v>19</v>
      </c>
      <c r="J26" s="66" t="s">
        <v>133</v>
      </c>
      <c r="K26" s="86" t="s">
        <v>19</v>
      </c>
      <c r="L26" s="66" t="s">
        <v>133</v>
      </c>
      <c r="M26" s="86" t="s">
        <v>19</v>
      </c>
      <c r="N26" s="66" t="s">
        <v>134</v>
      </c>
      <c r="O26" s="179" t="s">
        <v>21</v>
      </c>
    </row>
    <row r="27" spans="1:16">
      <c r="B27" s="1"/>
      <c r="C27" s="63"/>
      <c r="D27" s="66" t="s">
        <v>134</v>
      </c>
      <c r="E27" s="87" t="s">
        <v>22</v>
      </c>
      <c r="F27" s="66" t="s">
        <v>134</v>
      </c>
      <c r="G27" s="87" t="s">
        <v>22</v>
      </c>
      <c r="H27" s="66" t="s">
        <v>134</v>
      </c>
      <c r="I27" s="87" t="s">
        <v>22</v>
      </c>
      <c r="J27" s="66" t="s">
        <v>134</v>
      </c>
      <c r="K27" s="87" t="s">
        <v>22</v>
      </c>
      <c r="L27" s="66" t="s">
        <v>134</v>
      </c>
      <c r="M27" s="87" t="s">
        <v>22</v>
      </c>
    </row>
    <row r="28" spans="1:16">
      <c r="C28" s="63"/>
    </row>
    <row r="29" spans="1:16">
      <c r="C29" s="63"/>
    </row>
    <row r="30" spans="1:16">
      <c r="C30" s="63"/>
    </row>
    <row r="31" spans="1:16">
      <c r="B31" s="156"/>
      <c r="C31" s="63"/>
    </row>
    <row r="32" spans="1:16">
      <c r="C32" s="63"/>
    </row>
    <row r="33" spans="3:3">
      <c r="C33" s="63"/>
    </row>
    <row r="34" spans="3:3">
      <c r="C34" s="63"/>
    </row>
    <row r="35" spans="3:3">
      <c r="C35" s="63"/>
    </row>
    <row r="36" spans="3:3">
      <c r="C36" s="63"/>
    </row>
    <row r="37" spans="3:3">
      <c r="C37" s="63"/>
    </row>
    <row r="38" spans="3:3">
      <c r="C38" s="63"/>
    </row>
  </sheetData>
  <sheetProtection sheet="1" objects="1" scenarios="1"/>
  <protectedRanges>
    <protectedRange sqref="B30:B31 C8 C11:C15 C20:C22 C7:G7 D9:E16 F10:G11 F13:G16 H12:I15 J12:K12 L10:M13 J16:K17 L15:M15 D18:M18 D19:G22 D23:E23 E24 G24 I24 K24 L19:M22 M24 N16:O18 O24" name="Inputs"/>
    <protectedRange sqref="C10" name="Inputs 2"/>
    <protectedRange sqref="E6 G6 I6 K6 M6 O6" name="Range3"/>
  </protectedRanges>
  <mergeCells count="16">
    <mergeCell ref="H3:P3"/>
    <mergeCell ref="F4:G4"/>
    <mergeCell ref="H4:I4"/>
    <mergeCell ref="J4:K4"/>
    <mergeCell ref="L4:M4"/>
    <mergeCell ref="N4:P4"/>
    <mergeCell ref="A14:A15"/>
    <mergeCell ref="A22:A23"/>
    <mergeCell ref="A16:A17"/>
    <mergeCell ref="A18:A19"/>
    <mergeCell ref="D4:E4"/>
    <mergeCell ref="A2:B2"/>
    <mergeCell ref="A3:A4"/>
    <mergeCell ref="B3:G3"/>
    <mergeCell ref="A7:A8"/>
    <mergeCell ref="A10:A13"/>
  </mergeCells>
  <conditionalFormatting sqref="A2:B3">
    <cfRule type="containsText" dxfId="684" priority="1" operator="containsText" text="N/A">
      <formula>NOT(ISERROR(SEARCH("N/A",A2)))</formula>
    </cfRule>
  </conditionalFormatting>
  <conditionalFormatting sqref="A24:E24 A5:XFD8 H3:XFD3 B4 D4:XFD4">
    <cfRule type="containsText" dxfId="683" priority="221" operator="containsText" text="N/A">
      <formula>NOT(ISERROR(SEARCH("N/A",A3)))</formula>
    </cfRule>
  </conditionalFormatting>
  <conditionalFormatting sqref="A16:I16">
    <cfRule type="containsText" dxfId="682" priority="48" operator="containsText" text="N/A">
      <formula>NOT(ISERROR(SEARCH("N/A",A16)))</formula>
    </cfRule>
  </conditionalFormatting>
  <conditionalFormatting sqref="A9:K9">
    <cfRule type="containsText" dxfId="681" priority="175" operator="containsText" text="N/A">
      <formula>NOT(ISERROR(SEARCH("N/A",A9)))</formula>
    </cfRule>
  </conditionalFormatting>
  <conditionalFormatting sqref="A18:XFD18">
    <cfRule type="containsText" dxfId="680" priority="49" operator="containsText" text="N/A">
      <formula>NOT(ISERROR(SEARCH("N/A",A18)))</formula>
    </cfRule>
  </conditionalFormatting>
  <conditionalFormatting sqref="B13:H13">
    <cfRule type="containsText" dxfId="679" priority="322" operator="containsText" text="N/A">
      <formula>NOT(ISERROR(SEARCH("N/A",B13)))</formula>
    </cfRule>
  </conditionalFormatting>
  <conditionalFormatting sqref="B10:K12">
    <cfRule type="containsText" dxfId="678" priority="344" operator="containsText" text="N/A">
      <formula>NOT(ISERROR(SEARCH("N/A",B10)))</formula>
    </cfRule>
  </conditionalFormatting>
  <conditionalFormatting sqref="B19:K19">
    <cfRule type="containsText" dxfId="677" priority="124" operator="containsText" text="N/A">
      <formula>NOT(ISERROR(SEARCH("N/A",B19)))</formula>
    </cfRule>
  </conditionalFormatting>
  <conditionalFormatting sqref="B20:K22 M20:O22">
    <cfRule type="containsText" dxfId="676" priority="147" operator="containsText" text="N/A">
      <formula>NOT(ISERROR(SEARCH("N/A",B20)))</formula>
    </cfRule>
  </conditionalFormatting>
  <conditionalFormatting sqref="B14:M14">
    <cfRule type="containsText" dxfId="675" priority="60" operator="containsText" text="N/A">
      <formula>NOT(ISERROR(SEARCH("N/A",B14)))</formula>
    </cfRule>
  </conditionalFormatting>
  <conditionalFormatting sqref="B23:O23">
    <cfRule type="containsText" dxfId="674" priority="199" operator="containsText" text="N/A">
      <formula>NOT(ISERROR(SEARCH("N/A",B23)))</formula>
    </cfRule>
  </conditionalFormatting>
  <conditionalFormatting sqref="E6">
    <cfRule type="containsBlanks" dxfId="673" priority="44">
      <formula>LEN(TRIM(E6))=0</formula>
    </cfRule>
    <cfRule type="containsText" dxfId="672" priority="38" operator="containsText" text="On track">
      <formula>NOT(ISERROR(SEARCH("On track",E6)))</formula>
    </cfRule>
    <cfRule type="containsText" dxfId="671" priority="41" operator="containsText" text="Off track">
      <formula>NOT(ISERROR(SEARCH("Off track",E6)))</formula>
    </cfRule>
    <cfRule type="containsText" dxfId="670" priority="43" operator="containsText" text="Yes">
      <formula>NOT(ISERROR(SEARCH("Yes",E6)))</formula>
    </cfRule>
    <cfRule type="containsText" dxfId="669" priority="42" operator="containsText" text="Still in development">
      <formula>NOT(ISERROR(SEARCH("Still in development",E6)))</formula>
    </cfRule>
    <cfRule type="containsText" dxfId="668" priority="40" operator="containsText" text="No">
      <formula>NOT(ISERROR(SEARCH("No",E6)))</formula>
    </cfRule>
    <cfRule type="containsText" dxfId="667" priority="39" operator="containsText" text="In Progress">
      <formula>NOT(ISERROR(SEARCH("In Progress",E6)))</formula>
    </cfRule>
  </conditionalFormatting>
  <conditionalFormatting sqref="E7">
    <cfRule type="containsText" dxfId="666" priority="368" operator="containsText" text="In Progress">
      <formula>NOT(ISERROR(SEARCH("In Progress",E7)))</formula>
    </cfRule>
    <cfRule type="containsText" dxfId="665" priority="366" operator="containsText" text="Yes">
      <formula>NOT(ISERROR(SEARCH("Yes",E7)))</formula>
    </cfRule>
  </conditionalFormatting>
  <conditionalFormatting sqref="E10:E11 M10:M19 E13 E15 E17:E18">
    <cfRule type="containsText" dxfId="664" priority="425" operator="containsText" text="In Progress">
      <formula>NOT(ISERROR(SEARCH("In Progress",E10)))</formula>
    </cfRule>
    <cfRule type="containsText" dxfId="663" priority="426" operator="containsText" text="Yes">
      <formula>NOT(ISERROR(SEARCH("Yes",E10)))</formula>
    </cfRule>
  </conditionalFormatting>
  <conditionalFormatting sqref="E12">
    <cfRule type="containsText" dxfId="662" priority="333" operator="containsText" text="In Progress">
      <formula>NOT(ISERROR(SEARCH("In Progress",E12)))</formula>
    </cfRule>
    <cfRule type="containsText" dxfId="661" priority="332" operator="containsText" text="Yes">
      <formula>NOT(ISERROR(SEARCH("Yes",E12)))</formula>
    </cfRule>
  </conditionalFormatting>
  <conditionalFormatting sqref="E14">
    <cfRule type="containsText" dxfId="660" priority="287" operator="containsText" text="No">
      <formula>NOT(ISERROR(SEARCH("No",E14)))</formula>
    </cfRule>
    <cfRule type="containsText" dxfId="659" priority="286" operator="containsText" text="In Progress">
      <formula>NOT(ISERROR(SEARCH("In Progress",E14)))</formula>
    </cfRule>
    <cfRule type="containsText" dxfId="658" priority="285" operator="containsText" text="On track">
      <formula>NOT(ISERROR(SEARCH("On track",E14)))</formula>
    </cfRule>
    <cfRule type="containsBlanks" dxfId="657" priority="291">
      <formula>LEN(TRIM(E14))=0</formula>
    </cfRule>
    <cfRule type="containsText" dxfId="656" priority="290" operator="containsText" text="Yes">
      <formula>NOT(ISERROR(SEARCH("Yes",E14)))</formula>
    </cfRule>
    <cfRule type="containsText" dxfId="655" priority="289" operator="containsText" text="Still in development">
      <formula>NOT(ISERROR(SEARCH("Still in development",E14)))</formula>
    </cfRule>
    <cfRule type="containsText" dxfId="654" priority="288" operator="containsText" text="Off track">
      <formula>NOT(ISERROR(SEARCH("Off track",E14)))</formula>
    </cfRule>
  </conditionalFormatting>
  <conditionalFormatting sqref="E16">
    <cfRule type="containsBlanks" dxfId="653" priority="115">
      <formula>LEN(TRIM(E16))=0</formula>
    </cfRule>
    <cfRule type="containsText" dxfId="652" priority="114" operator="containsText" text="Yes">
      <formula>NOT(ISERROR(SEARCH("Yes",E16)))</formula>
    </cfRule>
    <cfRule type="containsText" dxfId="651" priority="112" operator="containsText" text="Off track">
      <formula>NOT(ISERROR(SEARCH("Off track",E16)))</formula>
    </cfRule>
    <cfRule type="containsText" dxfId="650" priority="110" operator="containsText" text="In Progress">
      <formula>NOT(ISERROR(SEARCH("In Progress",E16)))</formula>
    </cfRule>
    <cfRule type="containsText" dxfId="649" priority="111" operator="containsText" text="No">
      <formula>NOT(ISERROR(SEARCH("No",E16)))</formula>
    </cfRule>
    <cfRule type="containsText" dxfId="648" priority="113" operator="containsText" text="Still in development">
      <formula>NOT(ISERROR(SEARCH("Still in development",E16)))</formula>
    </cfRule>
    <cfRule type="containsText" dxfId="647" priority="109" operator="containsText" text="On track">
      <formula>NOT(ISERROR(SEARCH("On track",E16)))</formula>
    </cfRule>
  </conditionalFormatting>
  <conditionalFormatting sqref="E19 G19">
    <cfRule type="containsText" dxfId="646" priority="127" operator="containsText" text="Yes">
      <formula>NOT(ISERROR(SEARCH("Yes",E19)))</formula>
    </cfRule>
    <cfRule type="containsText" dxfId="645" priority="126" operator="containsText" text="In Progress">
      <formula>NOT(ISERROR(SEARCH("In Progress",E19)))</formula>
    </cfRule>
    <cfRule type="containsText" dxfId="644" priority="125" operator="containsText" text="No">
      <formula>NOT(ISERROR(SEARCH("No",E19)))</formula>
    </cfRule>
  </conditionalFormatting>
  <conditionalFormatting sqref="E20:E22 G20:G22">
    <cfRule type="containsText" dxfId="643" priority="152" operator="containsText" text="Yes">
      <formula>NOT(ISERROR(SEARCH("Yes",E20)))</formula>
    </cfRule>
    <cfRule type="containsText" dxfId="642" priority="151" operator="containsText" text="In Progress">
      <formula>NOT(ISERROR(SEARCH("In Progress",E20)))</formula>
    </cfRule>
    <cfRule type="containsText" dxfId="641" priority="150" operator="containsText" text="No">
      <formula>NOT(ISERROR(SEARCH("No",E20)))</formula>
    </cfRule>
  </conditionalFormatting>
  <conditionalFormatting sqref="E23 G23">
    <cfRule type="containsText" dxfId="640" priority="201" operator="containsText" text="In Progress">
      <formula>NOT(ISERROR(SEARCH("In Progress",E23)))</formula>
    </cfRule>
    <cfRule type="containsText" dxfId="639" priority="202" operator="containsText" text="Yes">
      <formula>NOT(ISERROR(SEARCH("Yes",E23)))</formula>
    </cfRule>
    <cfRule type="containsText" dxfId="638" priority="200" operator="containsText" text="No">
      <formula>NOT(ISERROR(SEARCH("No",E23)))</formula>
    </cfRule>
  </conditionalFormatting>
  <conditionalFormatting sqref="E24">
    <cfRule type="containsText" dxfId="637" priority="224" operator="containsText" text="In Progress">
      <formula>NOT(ISERROR(SEARCH("In Progress",E24)))</formula>
    </cfRule>
    <cfRule type="containsText" dxfId="636" priority="214" operator="containsText" text="On track">
      <formula>NOT(ISERROR(SEARCH("On track",E24)))</formula>
    </cfRule>
    <cfRule type="containsText" dxfId="635" priority="215" operator="containsText" text="In Progress">
      <formula>NOT(ISERROR(SEARCH("In Progress",E24)))</formula>
    </cfRule>
    <cfRule type="containsText" dxfId="634" priority="216" operator="containsText" text="No">
      <formula>NOT(ISERROR(SEARCH("No",E24)))</formula>
    </cfRule>
    <cfRule type="containsText" dxfId="633" priority="218" operator="containsText" text="Still in development">
      <formula>NOT(ISERROR(SEARCH("Still in development",E24)))</formula>
    </cfRule>
    <cfRule type="containsBlanks" dxfId="632" priority="220">
      <formula>LEN(TRIM(E24))=0</formula>
    </cfRule>
    <cfRule type="containsText" dxfId="631" priority="219" operator="containsText" text="Yes">
      <formula>NOT(ISERROR(SEARCH("Yes",E24)))</formula>
    </cfRule>
    <cfRule type="containsText" dxfId="630" priority="222" operator="containsText" text="Yes">
      <formula>NOT(ISERROR(SEARCH("Yes",E24)))</formula>
    </cfRule>
    <cfRule type="containsText" dxfId="629" priority="223" operator="containsText" text="No">
      <formula>NOT(ISERROR(SEARCH("No",E24)))</formula>
    </cfRule>
    <cfRule type="containsText" dxfId="628" priority="217" operator="containsText" text="Off track">
      <formula>NOT(ISERROR(SEARCH("Off track",E24)))</formula>
    </cfRule>
  </conditionalFormatting>
  <conditionalFormatting sqref="F24:G24">
    <cfRule type="containsText" dxfId="627" priority="232" operator="containsText" text="N/A">
      <formula>NOT(ISERROR(SEARCH("N/A",F24)))</formula>
    </cfRule>
  </conditionalFormatting>
  <conditionalFormatting sqref="G6">
    <cfRule type="containsText" dxfId="626" priority="34" operator="containsText" text="Off track">
      <formula>NOT(ISERROR(SEARCH("Off track",G6)))</formula>
    </cfRule>
    <cfRule type="containsText" dxfId="625" priority="35" operator="containsText" text="Still in development">
      <formula>NOT(ISERROR(SEARCH("Still in development",G6)))</formula>
    </cfRule>
    <cfRule type="containsBlanks" dxfId="624" priority="37">
      <formula>LEN(TRIM(G6))=0</formula>
    </cfRule>
    <cfRule type="containsText" dxfId="623" priority="36" operator="containsText" text="Yes">
      <formula>NOT(ISERROR(SEARCH("Yes",G6)))</formula>
    </cfRule>
    <cfRule type="containsText" dxfId="622" priority="31" operator="containsText" text="On track">
      <formula>NOT(ISERROR(SEARCH("On track",G6)))</formula>
    </cfRule>
    <cfRule type="containsText" dxfId="621" priority="32" operator="containsText" text="In Progress">
      <formula>NOT(ISERROR(SEARCH("In Progress",G6)))</formula>
    </cfRule>
    <cfRule type="containsText" dxfId="620" priority="33" operator="containsText" text="No">
      <formula>NOT(ISERROR(SEARCH("No",G6)))</formula>
    </cfRule>
  </conditionalFormatting>
  <conditionalFormatting sqref="G7">
    <cfRule type="containsText" dxfId="619" priority="367" operator="containsText" text="Yes">
      <formula>NOT(ISERROR(SEARCH("Yes",G7)))</formula>
    </cfRule>
    <cfRule type="containsText" dxfId="618" priority="369" operator="containsText" text="In Progress">
      <formula>NOT(ISERROR(SEARCH("In Progress",G7)))</formula>
    </cfRule>
  </conditionalFormatting>
  <conditionalFormatting sqref="G7:G23 E7:E23">
    <cfRule type="expression" dxfId="617" priority="93">
      <formula>$C7="N"</formula>
    </cfRule>
  </conditionalFormatting>
  <conditionalFormatting sqref="G10:G11 G15 G17:G18">
    <cfRule type="containsText" dxfId="616" priority="423" operator="containsText" text="Yes">
      <formula>NOT(ISERROR(SEARCH("Yes",G10)))</formula>
    </cfRule>
    <cfRule type="containsText" dxfId="615" priority="422" operator="containsText" text="In Progress">
      <formula>NOT(ISERROR(SEARCH("In Progress",G10)))</formula>
    </cfRule>
  </conditionalFormatting>
  <conditionalFormatting sqref="G12:G13">
    <cfRule type="containsText" dxfId="614" priority="330" operator="containsText" text="Yes">
      <formula>NOT(ISERROR(SEARCH("Yes",G12)))</formula>
    </cfRule>
    <cfRule type="containsText" dxfId="613" priority="329" operator="containsText" text="In Progress">
      <formula>NOT(ISERROR(SEARCH("In Progress",G12)))</formula>
    </cfRule>
    <cfRule type="containsText" dxfId="612" priority="328" operator="containsText" text="No">
      <formula>NOT(ISERROR(SEARCH("No",G12)))</formula>
    </cfRule>
  </conditionalFormatting>
  <conditionalFormatting sqref="G14">
    <cfRule type="containsText" dxfId="611" priority="283" operator="containsText" text="Yes">
      <formula>NOT(ISERROR(SEARCH("Yes",G14)))</formula>
    </cfRule>
    <cfRule type="containsText" dxfId="610" priority="279" operator="containsText" text="In Progress">
      <formula>NOT(ISERROR(SEARCH("In Progress",G14)))</formula>
    </cfRule>
    <cfRule type="containsText" dxfId="609" priority="280" operator="containsText" text="No">
      <formula>NOT(ISERROR(SEARCH("No",G14)))</formula>
    </cfRule>
    <cfRule type="containsBlanks" dxfId="608" priority="284">
      <formula>LEN(TRIM(G14))=0</formula>
    </cfRule>
    <cfRule type="containsText" dxfId="607" priority="281" operator="containsText" text="Off track">
      <formula>NOT(ISERROR(SEARCH("Off track",G14)))</formula>
    </cfRule>
    <cfRule type="containsText" dxfId="606" priority="282" operator="containsText" text="Still in development">
      <formula>NOT(ISERROR(SEARCH("Still in development",G14)))</formula>
    </cfRule>
    <cfRule type="containsText" dxfId="605" priority="278" operator="containsText" text="On track">
      <formula>NOT(ISERROR(SEARCH("On track",G14)))</formula>
    </cfRule>
  </conditionalFormatting>
  <conditionalFormatting sqref="G16">
    <cfRule type="containsText" dxfId="604" priority="104" operator="containsText" text="No">
      <formula>NOT(ISERROR(SEARCH("No",G16)))</formula>
    </cfRule>
    <cfRule type="containsText" dxfId="603" priority="105" operator="containsText" text="Off track">
      <formula>NOT(ISERROR(SEARCH("Off track",G16)))</formula>
    </cfRule>
    <cfRule type="containsText" dxfId="602" priority="106" operator="containsText" text="Still in development">
      <formula>NOT(ISERROR(SEARCH("Still in development",G16)))</formula>
    </cfRule>
    <cfRule type="containsText" dxfId="601" priority="107" operator="containsText" text="Yes">
      <formula>NOT(ISERROR(SEARCH("Yes",G16)))</formula>
    </cfRule>
    <cfRule type="containsBlanks" dxfId="600" priority="108">
      <formula>LEN(TRIM(G16))=0</formula>
    </cfRule>
    <cfRule type="containsText" dxfId="599" priority="102" operator="containsText" text="On track">
      <formula>NOT(ISERROR(SEARCH("On track",G16)))</formula>
    </cfRule>
    <cfRule type="containsText" dxfId="598" priority="103" operator="containsText" text="In Progress">
      <formula>NOT(ISERROR(SEARCH("In Progress",G16)))</formula>
    </cfRule>
  </conditionalFormatting>
  <conditionalFormatting sqref="G17">
    <cfRule type="containsText" dxfId="597" priority="77" operator="containsText" text="No">
      <formula>NOT(ISERROR(SEARCH("No",G17)))</formula>
    </cfRule>
    <cfRule type="containsText" dxfId="596" priority="78" operator="containsText" text="In Progress">
      <formula>NOT(ISERROR(SEARCH("In Progress",G17)))</formula>
    </cfRule>
    <cfRule type="containsText" dxfId="595" priority="79" operator="containsText" text="Yes">
      <formula>NOT(ISERROR(SEARCH("Yes",G17)))</formula>
    </cfRule>
  </conditionalFormatting>
  <conditionalFormatting sqref="G17:G18 G10:G11 G15">
    <cfRule type="containsText" dxfId="594" priority="421" operator="containsText" text="No">
      <formula>NOT(ISERROR(SEARCH("No",G10)))</formula>
    </cfRule>
  </conditionalFormatting>
  <conditionalFormatting sqref="G17:G18 I17:I18 E10:E13 G10:G13 I10:I13 E15 G15 I15 E17:E18">
    <cfRule type="expression" dxfId="593" priority="326">
      <formula>$C$10="N"</formula>
    </cfRule>
  </conditionalFormatting>
  <conditionalFormatting sqref="G24">
    <cfRule type="containsText" dxfId="592" priority="229" operator="containsText" text="Still in development">
      <formula>NOT(ISERROR(SEARCH("Still in development",G24)))</formula>
    </cfRule>
    <cfRule type="containsText" dxfId="591" priority="230" operator="containsText" text="Yes">
      <formula>NOT(ISERROR(SEARCH("Yes",G24)))</formula>
    </cfRule>
    <cfRule type="containsBlanks" dxfId="590" priority="231">
      <formula>LEN(TRIM(G24))=0</formula>
    </cfRule>
    <cfRule type="containsText" dxfId="589" priority="225" operator="containsText" text="On track">
      <formula>NOT(ISERROR(SEARCH("On track",G24)))</formula>
    </cfRule>
    <cfRule type="containsText" dxfId="588" priority="233" operator="containsText" text="Yes">
      <formula>NOT(ISERROR(SEARCH("Yes",G24)))</formula>
    </cfRule>
    <cfRule type="containsText" dxfId="587" priority="228" operator="containsText" text="Off track">
      <formula>NOT(ISERROR(SEARCH("Off track",G24)))</formula>
    </cfRule>
    <cfRule type="containsText" dxfId="586" priority="234" operator="containsText" text="No">
      <formula>NOT(ISERROR(SEARCH("No",G24)))</formula>
    </cfRule>
    <cfRule type="containsText" dxfId="585" priority="226" operator="containsText" text="In Progress">
      <formula>NOT(ISERROR(SEARCH("In Progress",G24)))</formula>
    </cfRule>
    <cfRule type="containsText" dxfId="584" priority="227" operator="containsText" text="No">
      <formula>NOT(ISERROR(SEARCH("No",G24)))</formula>
    </cfRule>
    <cfRule type="containsText" dxfId="583" priority="235" operator="containsText" text="In Progress">
      <formula>NOT(ISERROR(SEARCH("In Progress",G24)))</formula>
    </cfRule>
  </conditionalFormatting>
  <conditionalFormatting sqref="H24:I24">
    <cfRule type="containsText" dxfId="582" priority="243" operator="containsText" text="N/A">
      <formula>NOT(ISERROR(SEARCH("N/A",H24)))</formula>
    </cfRule>
  </conditionalFormatting>
  <conditionalFormatting sqref="I6">
    <cfRule type="containsText" dxfId="581" priority="28" operator="containsText" text="Still in development">
      <formula>NOT(ISERROR(SEARCH("Still in development",I6)))</formula>
    </cfRule>
    <cfRule type="containsText" dxfId="580" priority="29" operator="containsText" text="Yes">
      <formula>NOT(ISERROR(SEARCH("Yes",I6)))</formula>
    </cfRule>
    <cfRule type="containsText" dxfId="579" priority="27" operator="containsText" text="Off track">
      <formula>NOT(ISERROR(SEARCH("Off track",I6)))</formula>
    </cfRule>
    <cfRule type="containsText" dxfId="578" priority="26" operator="containsText" text="No">
      <formula>NOT(ISERROR(SEARCH("No",I6)))</formula>
    </cfRule>
    <cfRule type="containsText" dxfId="577" priority="25" operator="containsText" text="In Progress">
      <formula>NOT(ISERROR(SEARCH("In Progress",I6)))</formula>
    </cfRule>
    <cfRule type="containsBlanks" dxfId="576" priority="30">
      <formula>LEN(TRIM(I6))=0</formula>
    </cfRule>
    <cfRule type="containsText" dxfId="575" priority="24" operator="containsText" text="On track">
      <formula>NOT(ISERROR(SEARCH("On track",I6)))</formula>
    </cfRule>
  </conditionalFormatting>
  <conditionalFormatting sqref="I7:I23 M7:M23">
    <cfRule type="expression" dxfId="574" priority="123">
      <formula>$C7="N"</formula>
    </cfRule>
  </conditionalFormatting>
  <conditionalFormatting sqref="I8">
    <cfRule type="containsText" dxfId="573" priority="364" operator="containsText" text="Yes">
      <formula>NOT(ISERROR(SEARCH("Yes",I8)))</formula>
    </cfRule>
    <cfRule type="containsText" dxfId="572" priority="365" operator="containsText" text="In Progress">
      <formula>NOT(ISERROR(SEARCH("In Progress",I8)))</formula>
    </cfRule>
  </conditionalFormatting>
  <conditionalFormatting sqref="I10:I13 I15 I17:I18">
    <cfRule type="containsText" dxfId="571" priority="417" operator="containsText" text="Yes">
      <formula>NOT(ISERROR(SEARCH("Yes",I10)))</formula>
    </cfRule>
    <cfRule type="containsText" dxfId="570" priority="416" operator="containsText" text="In Progress">
      <formula>NOT(ISERROR(SEARCH("In Progress",I10)))</formula>
    </cfRule>
  </conditionalFormatting>
  <conditionalFormatting sqref="I10:I13 I17:I18 I15">
    <cfRule type="containsText" dxfId="569" priority="415" operator="containsText" text="No">
      <formula>NOT(ISERROR(SEARCH("No",I10)))</formula>
    </cfRule>
  </conditionalFormatting>
  <conditionalFormatting sqref="I14">
    <cfRule type="containsText" dxfId="568" priority="271" operator="containsText" text="On track">
      <formula>NOT(ISERROR(SEARCH("On track",I14)))</formula>
    </cfRule>
    <cfRule type="containsBlanks" dxfId="567" priority="277">
      <formula>LEN(TRIM(I14))=0</formula>
    </cfRule>
    <cfRule type="containsText" dxfId="566" priority="276" operator="containsText" text="Yes">
      <formula>NOT(ISERROR(SEARCH("Yes",I14)))</formula>
    </cfRule>
    <cfRule type="containsText" dxfId="565" priority="275" operator="containsText" text="Still in development">
      <formula>NOT(ISERROR(SEARCH("Still in development",I14)))</formula>
    </cfRule>
    <cfRule type="containsText" dxfId="564" priority="274" operator="containsText" text="Off track">
      <formula>NOT(ISERROR(SEARCH("Off track",I14)))</formula>
    </cfRule>
    <cfRule type="containsText" dxfId="563" priority="273" operator="containsText" text="No">
      <formula>NOT(ISERROR(SEARCH("No",I14)))</formula>
    </cfRule>
    <cfRule type="containsText" dxfId="562" priority="272" operator="containsText" text="In Progress">
      <formula>NOT(ISERROR(SEARCH("In Progress",I14)))</formula>
    </cfRule>
  </conditionalFormatting>
  <conditionalFormatting sqref="I17">
    <cfRule type="containsText" dxfId="561" priority="76" operator="containsText" text="Yes">
      <formula>NOT(ISERROR(SEARCH("Yes",I17)))</formula>
    </cfRule>
    <cfRule type="containsText" dxfId="560" priority="75" operator="containsText" text="In Progress">
      <formula>NOT(ISERROR(SEARCH("In Progress",I17)))</formula>
    </cfRule>
    <cfRule type="containsText" dxfId="559" priority="74" operator="containsText" text="No">
      <formula>NOT(ISERROR(SEARCH("No",I17)))</formula>
    </cfRule>
    <cfRule type="containsText" dxfId="558" priority="73" operator="containsText" text="Yes">
      <formula>NOT(ISERROR(SEARCH("Yes",I17)))</formula>
    </cfRule>
    <cfRule type="containsText" dxfId="557" priority="72" operator="containsText" text="In Progress">
      <formula>NOT(ISERROR(SEARCH("In Progress",I17)))</formula>
    </cfRule>
    <cfRule type="containsText" dxfId="556" priority="71" operator="containsText" text="No">
      <formula>NOT(ISERROR(SEARCH("No",I17)))</formula>
    </cfRule>
  </conditionalFormatting>
  <conditionalFormatting sqref="I19">
    <cfRule type="containsText" dxfId="555" priority="129" operator="containsText" text="Incomplete">
      <formula>NOT(ISERROR(SEARCH("Incomplete",I19)))</formula>
    </cfRule>
    <cfRule type="containsText" dxfId="554" priority="130" operator="containsText" text="Yes">
      <formula>NOT(ISERROR(SEARCH("Yes",I19)))</formula>
    </cfRule>
  </conditionalFormatting>
  <conditionalFormatting sqref="I19:I22">
    <cfRule type="containsText" dxfId="553" priority="128" operator="containsText" text="No">
      <formula>NOT(ISERROR(SEARCH("No",I19)))</formula>
    </cfRule>
  </conditionalFormatting>
  <conditionalFormatting sqref="I20:I22">
    <cfRule type="containsText" dxfId="552" priority="143" operator="containsText" text="Yes">
      <formula>NOT(ISERROR(SEARCH("Yes",I20)))</formula>
    </cfRule>
    <cfRule type="containsText" dxfId="551" priority="142" operator="containsText" text="In Progress">
      <formula>NOT(ISERROR(SEARCH("In Progress",I20)))</formula>
    </cfRule>
  </conditionalFormatting>
  <conditionalFormatting sqref="I23">
    <cfRule type="containsText" dxfId="550" priority="205" operator="containsText" text="Yes">
      <formula>NOT(ISERROR(SEARCH("Yes",I23)))</formula>
    </cfRule>
    <cfRule type="containsText" dxfId="549" priority="204" operator="containsText" text="Incomplete">
      <formula>NOT(ISERROR(SEARCH("Incomplete",I23)))</formula>
    </cfRule>
    <cfRule type="containsText" dxfId="548" priority="203" operator="containsText" text="No">
      <formula>NOT(ISERROR(SEARCH("No",I23)))</formula>
    </cfRule>
  </conditionalFormatting>
  <conditionalFormatting sqref="I24">
    <cfRule type="containsText" dxfId="547" priority="236" operator="containsText" text="On track">
      <formula>NOT(ISERROR(SEARCH("On track",I24)))</formula>
    </cfRule>
    <cfRule type="containsText" dxfId="546" priority="237" operator="containsText" text="In Progress">
      <formula>NOT(ISERROR(SEARCH("In Progress",I24)))</formula>
    </cfRule>
    <cfRule type="containsText" dxfId="545" priority="239" operator="containsText" text="Off track">
      <formula>NOT(ISERROR(SEARCH("Off track",I24)))</formula>
    </cfRule>
    <cfRule type="containsText" dxfId="544" priority="240" operator="containsText" text="Still in development">
      <formula>NOT(ISERROR(SEARCH("Still in development",I24)))</formula>
    </cfRule>
    <cfRule type="containsText" dxfId="543" priority="241" operator="containsText" text="Yes">
      <formula>NOT(ISERROR(SEARCH("Yes",I24)))</formula>
    </cfRule>
    <cfRule type="containsBlanks" dxfId="542" priority="242">
      <formula>LEN(TRIM(I24))=0</formula>
    </cfRule>
    <cfRule type="containsText" dxfId="541" priority="244" operator="containsText" text="Yes">
      <formula>NOT(ISERROR(SEARCH("Yes",I24)))</formula>
    </cfRule>
    <cfRule type="containsText" dxfId="540" priority="245" operator="containsText" text="No">
      <formula>NOT(ISERROR(SEARCH("No",I24)))</formula>
    </cfRule>
    <cfRule type="containsText" dxfId="539" priority="246" operator="containsText" text="In Progress">
      <formula>NOT(ISERROR(SEARCH("In Progress",I24)))</formula>
    </cfRule>
    <cfRule type="containsText" dxfId="538" priority="238" operator="containsText" text="No">
      <formula>NOT(ISERROR(SEARCH("No",I24)))</formula>
    </cfRule>
  </conditionalFormatting>
  <conditionalFormatting sqref="J24:K24">
    <cfRule type="containsText" dxfId="537" priority="254" operator="containsText" text="N/A">
      <formula>NOT(ISERROR(SEARCH("N/A",J24)))</formula>
    </cfRule>
  </conditionalFormatting>
  <conditionalFormatting sqref="J16:P16">
    <cfRule type="containsText" dxfId="536" priority="81" operator="containsText" text="N/A">
      <formula>NOT(ISERROR(SEARCH("N/A",J16)))</formula>
    </cfRule>
  </conditionalFormatting>
  <conditionalFormatting sqref="K6">
    <cfRule type="containsBlanks" dxfId="535" priority="23">
      <formula>LEN(TRIM(K6))=0</formula>
    </cfRule>
    <cfRule type="containsText" dxfId="534" priority="17" operator="containsText" text="On track">
      <formula>NOT(ISERROR(SEARCH("On track",K6)))</formula>
    </cfRule>
    <cfRule type="containsText" dxfId="533" priority="18" operator="containsText" text="In Progress">
      <formula>NOT(ISERROR(SEARCH("In Progress",K6)))</formula>
    </cfRule>
    <cfRule type="containsText" dxfId="532" priority="19" operator="containsText" text="No">
      <formula>NOT(ISERROR(SEARCH("No",K6)))</formula>
    </cfRule>
    <cfRule type="containsText" dxfId="531" priority="20" operator="containsText" text="Off track">
      <formula>NOT(ISERROR(SEARCH("Off track",K6)))</formula>
    </cfRule>
    <cfRule type="containsText" dxfId="530" priority="21" operator="containsText" text="Still in development">
      <formula>NOT(ISERROR(SEARCH("Still in development",K6)))</formula>
    </cfRule>
    <cfRule type="containsText" dxfId="529" priority="22" operator="containsText" text="Yes">
      <formula>NOT(ISERROR(SEARCH("Yes",K6)))</formula>
    </cfRule>
  </conditionalFormatting>
  <conditionalFormatting sqref="K7:K23">
    <cfRule type="expression" dxfId="528" priority="118">
      <formula>$C7="N"</formula>
    </cfRule>
  </conditionalFormatting>
  <conditionalFormatting sqref="K8">
    <cfRule type="containsText" dxfId="527" priority="458" operator="containsText" text="In Progress">
      <formula>NOT(ISERROR(SEARCH("In Progress",K8)))</formula>
    </cfRule>
    <cfRule type="containsText" dxfId="526" priority="457" operator="containsText" text="No">
      <formula>NOT(ISERROR(SEARCH("No",K8)))</formula>
    </cfRule>
    <cfRule type="containsText" dxfId="525" priority="459" operator="containsText" text="Yes">
      <formula>NOT(ISERROR(SEARCH("Yes",K8)))</formula>
    </cfRule>
  </conditionalFormatting>
  <conditionalFormatting sqref="K10:K11">
    <cfRule type="containsText" dxfId="524" priority="343" operator="containsText" text="Yes">
      <formula>NOT(ISERROR(SEARCH("Yes",K10)))</formula>
    </cfRule>
    <cfRule type="containsText" dxfId="523" priority="342" operator="containsText" text="In Progress">
      <formula>NOT(ISERROR(SEARCH("In Progress",K10)))</formula>
    </cfRule>
    <cfRule type="containsText" dxfId="522" priority="341" operator="containsText" text="No">
      <formula>NOT(ISERROR(SEARCH("No",K10)))</formula>
    </cfRule>
  </conditionalFormatting>
  <conditionalFormatting sqref="K10:K18 K20:K22">
    <cfRule type="containsText" dxfId="521" priority="420" operator="containsText" text="Yes">
      <formula>NOT(ISERROR(SEARCH("Yes",K10)))</formula>
    </cfRule>
    <cfRule type="containsText" dxfId="520" priority="419" operator="containsText" text="In Progress">
      <formula>NOT(ISERROR(SEARCH("In Progress",K10)))</formula>
    </cfRule>
  </conditionalFormatting>
  <conditionalFormatting sqref="K10:K18">
    <cfRule type="containsText" dxfId="519" priority="418" operator="containsText" text="No">
      <formula>NOT(ISERROR(SEARCH("No",K10)))</formula>
    </cfRule>
  </conditionalFormatting>
  <conditionalFormatting sqref="K13">
    <cfRule type="containsText" dxfId="518" priority="319" operator="containsText" text="No">
      <formula>NOT(ISERROR(SEARCH("No",K13)))</formula>
    </cfRule>
    <cfRule type="containsText" dxfId="517" priority="321" operator="containsText" text="Yes">
      <formula>NOT(ISERROR(SEARCH("Yes",K13)))</formula>
    </cfRule>
    <cfRule type="containsText" dxfId="516" priority="320" operator="containsText" text="In Progress">
      <formula>NOT(ISERROR(SEARCH("In Progress",K13)))</formula>
    </cfRule>
  </conditionalFormatting>
  <conditionalFormatting sqref="K19">
    <cfRule type="containsText" dxfId="515" priority="121" operator="containsText" text="Yes">
      <formula>NOT(ISERROR(SEARCH("Yes",K19)))</formula>
    </cfRule>
    <cfRule type="containsText" dxfId="514" priority="120" operator="containsText" text="Incomplete">
      <formula>NOT(ISERROR(SEARCH("Incomplete",K19)))</formula>
    </cfRule>
    <cfRule type="containsText" dxfId="513" priority="119" operator="containsText" text="No">
      <formula>NOT(ISERROR(SEARCH("No",K19)))</formula>
    </cfRule>
  </conditionalFormatting>
  <conditionalFormatting sqref="K20:K23">
    <cfRule type="containsText" dxfId="512" priority="195" operator="containsText" text="No">
      <formula>NOT(ISERROR(SEARCH("No",K20)))</formula>
    </cfRule>
  </conditionalFormatting>
  <conditionalFormatting sqref="K23">
    <cfRule type="containsText" dxfId="511" priority="197" operator="containsText" text="Yes">
      <formula>NOT(ISERROR(SEARCH("Yes",K23)))</formula>
    </cfRule>
    <cfRule type="containsText" dxfId="510" priority="196" operator="containsText" text="Incomplete">
      <formula>NOT(ISERROR(SEARCH("Incomplete",K23)))</formula>
    </cfRule>
  </conditionalFormatting>
  <conditionalFormatting sqref="K24">
    <cfRule type="containsText" dxfId="509" priority="256" operator="containsText" text="No">
      <formula>NOT(ISERROR(SEARCH("No",K24)))</formula>
    </cfRule>
    <cfRule type="containsText" dxfId="508" priority="257" operator="containsText" text="In Progress">
      <formula>NOT(ISERROR(SEARCH("In Progress",K24)))</formula>
    </cfRule>
    <cfRule type="containsText" dxfId="507" priority="247" operator="containsText" text="On track">
      <formula>NOT(ISERROR(SEARCH("On track",K24)))</formula>
    </cfRule>
    <cfRule type="containsText" dxfId="506" priority="248" operator="containsText" text="In Progress">
      <formula>NOT(ISERROR(SEARCH("In Progress",K24)))</formula>
    </cfRule>
    <cfRule type="containsText" dxfId="505" priority="249" operator="containsText" text="No">
      <formula>NOT(ISERROR(SEARCH("No",K24)))</formula>
    </cfRule>
    <cfRule type="containsText" dxfId="504" priority="255" operator="containsText" text="Yes">
      <formula>NOT(ISERROR(SEARCH("Yes",K24)))</formula>
    </cfRule>
    <cfRule type="containsText" dxfId="503" priority="250" operator="containsText" text="Off track">
      <formula>NOT(ISERROR(SEARCH("Off track",K24)))</formula>
    </cfRule>
    <cfRule type="containsText" dxfId="502" priority="251" operator="containsText" text="Still in development">
      <formula>NOT(ISERROR(SEARCH("Still in development",K24)))</formula>
    </cfRule>
    <cfRule type="containsText" dxfId="501" priority="252" operator="containsText" text="Yes">
      <formula>NOT(ISERROR(SEARCH("Yes",K24)))</formula>
    </cfRule>
    <cfRule type="containsBlanks" dxfId="500" priority="253">
      <formula>LEN(TRIM(K24))=0</formula>
    </cfRule>
  </conditionalFormatting>
  <conditionalFormatting sqref="L9:L12">
    <cfRule type="containsText" dxfId="499" priority="174" operator="containsText" text="N/A">
      <formula>NOT(ISERROR(SEARCH("N/A",L9)))</formula>
    </cfRule>
  </conditionalFormatting>
  <conditionalFormatting sqref="L19:L22">
    <cfRule type="containsText" dxfId="498" priority="122" operator="containsText" text="N/A">
      <formula>NOT(ISERROR(SEARCH("N/A",L19)))</formula>
    </cfRule>
  </conditionalFormatting>
  <conditionalFormatting sqref="L24:M24">
    <cfRule type="containsText" dxfId="497" priority="265" operator="containsText" text="N/A">
      <formula>NOT(ISERROR(SEARCH("N/A",L24)))</formula>
    </cfRule>
  </conditionalFormatting>
  <conditionalFormatting sqref="M6">
    <cfRule type="containsText" dxfId="496" priority="10" operator="containsText" text="On track">
      <formula>NOT(ISERROR(SEARCH("On track",M6)))</formula>
    </cfRule>
    <cfRule type="containsText" dxfId="495" priority="14" operator="containsText" text="Still in development">
      <formula>NOT(ISERROR(SEARCH("Still in development",M6)))</formula>
    </cfRule>
    <cfRule type="containsText" dxfId="494" priority="11" operator="containsText" text="In Progress">
      <formula>NOT(ISERROR(SEARCH("In Progress",M6)))</formula>
    </cfRule>
    <cfRule type="containsBlanks" dxfId="493" priority="16">
      <formula>LEN(TRIM(M6))=0</formula>
    </cfRule>
    <cfRule type="containsText" dxfId="492" priority="15" operator="containsText" text="Yes">
      <formula>NOT(ISERROR(SEARCH("Yes",M6)))</formula>
    </cfRule>
    <cfRule type="containsText" dxfId="491" priority="13" operator="containsText" text="Off track">
      <formula>NOT(ISERROR(SEARCH("Off track",M6)))</formula>
    </cfRule>
    <cfRule type="containsText" dxfId="490" priority="12" operator="containsText" text="No">
      <formula>NOT(ISERROR(SEARCH("No",M6)))</formula>
    </cfRule>
  </conditionalFormatting>
  <conditionalFormatting sqref="M10:M19 E17:E18 E10:E11 E13 E15">
    <cfRule type="containsText" dxfId="489" priority="424" operator="containsText" text="No">
      <formula>NOT(ISERROR(SEARCH("No",E10)))</formula>
    </cfRule>
  </conditionalFormatting>
  <conditionalFormatting sqref="M14">
    <cfRule type="containsText" dxfId="488" priority="50" operator="containsText" text="No">
      <formula>NOT(ISERROR(SEARCH("No",M14)))</formula>
    </cfRule>
    <cfRule type="containsText" dxfId="487" priority="51" operator="containsText" text="In Progress">
      <formula>NOT(ISERROR(SEARCH("In Progress",M14)))</formula>
    </cfRule>
    <cfRule type="containsText" dxfId="486" priority="52" operator="containsText" text="Yes">
      <formula>NOT(ISERROR(SEARCH("Yes",M14)))</formula>
    </cfRule>
    <cfRule type="containsText" dxfId="485" priority="53" operator="containsText" text="No">
      <formula>NOT(ISERROR(SEARCH("No",M14)))</formula>
    </cfRule>
    <cfRule type="containsText" dxfId="484" priority="54" operator="containsText" text="In Progress">
      <formula>NOT(ISERROR(SEARCH("In Progress",M14)))</formula>
    </cfRule>
    <cfRule type="containsText" dxfId="483" priority="55" operator="containsText" text="Yes">
      <formula>NOT(ISERROR(SEARCH("Yes",M14)))</formula>
    </cfRule>
    <cfRule type="expression" dxfId="482" priority="56">
      <formula>$C$10="N"</formula>
    </cfRule>
    <cfRule type="containsText" dxfId="481" priority="57" operator="containsText" text="No">
      <formula>NOT(ISERROR(SEARCH("No",M14)))</formula>
    </cfRule>
    <cfRule type="containsText" dxfId="480" priority="59" operator="containsText" text="Yes">
      <formula>NOT(ISERROR(SEARCH("Yes",M14)))</formula>
    </cfRule>
    <cfRule type="containsText" dxfId="479" priority="58" operator="containsText" text="In Progress">
      <formula>NOT(ISERROR(SEARCH("In Progress",M14)))</formula>
    </cfRule>
  </conditionalFormatting>
  <conditionalFormatting sqref="M16:M17">
    <cfRule type="containsText" dxfId="478" priority="69" operator="containsText" text="In Progress">
      <formula>NOT(ISERROR(SEARCH("In Progress",M16)))</formula>
    </cfRule>
    <cfRule type="containsText" dxfId="477" priority="61" operator="containsText" text="No">
      <formula>NOT(ISERROR(SEARCH("No",M16)))</formula>
    </cfRule>
    <cfRule type="containsText" dxfId="476" priority="63" operator="containsText" text="Yes">
      <formula>NOT(ISERROR(SEARCH("Yes",M16)))</formula>
    </cfRule>
    <cfRule type="containsText" dxfId="475" priority="62" operator="containsText" text="In Progress">
      <formula>NOT(ISERROR(SEARCH("In Progress",M16)))</formula>
    </cfRule>
    <cfRule type="expression" dxfId="474" priority="67">
      <formula>$C$10="N"</formula>
    </cfRule>
    <cfRule type="containsText" dxfId="473" priority="66" operator="containsText" text="Yes">
      <formula>NOT(ISERROR(SEARCH("Yes",M16)))</formula>
    </cfRule>
    <cfRule type="containsText" dxfId="472" priority="70" operator="containsText" text="Yes">
      <formula>NOT(ISERROR(SEARCH("Yes",M16)))</formula>
    </cfRule>
    <cfRule type="containsText" dxfId="471" priority="65" operator="containsText" text="In Progress">
      <formula>NOT(ISERROR(SEARCH("In Progress",M16)))</formula>
    </cfRule>
    <cfRule type="containsText" dxfId="470" priority="64" operator="containsText" text="No">
      <formula>NOT(ISERROR(SEARCH("No",M16)))</formula>
    </cfRule>
    <cfRule type="containsText" dxfId="469" priority="68" operator="containsText" text="No">
      <formula>NOT(ISERROR(SEARCH("No",M16)))</formula>
    </cfRule>
  </conditionalFormatting>
  <conditionalFormatting sqref="M20:M22">
    <cfRule type="containsText" dxfId="468" priority="139" operator="containsText" text="Yes">
      <formula>NOT(ISERROR(SEARCH("Yes",M20)))</formula>
    </cfRule>
    <cfRule type="containsText" dxfId="467" priority="138" operator="containsText" text="In Progress">
      <formula>NOT(ISERROR(SEARCH("In Progress",M20)))</formula>
    </cfRule>
  </conditionalFormatting>
  <conditionalFormatting sqref="M20:M23">
    <cfRule type="containsText" dxfId="466" priority="137" operator="containsText" text="No">
      <formula>NOT(ISERROR(SEARCH("No",M20)))</formula>
    </cfRule>
  </conditionalFormatting>
  <conditionalFormatting sqref="M23">
    <cfRule type="containsText" dxfId="465" priority="192" operator="containsText" text="Incomplete">
      <formula>NOT(ISERROR(SEARCH("Incomplete",M23)))</formula>
    </cfRule>
    <cfRule type="containsText" dxfId="464" priority="193" operator="containsText" text="Yes">
      <formula>NOT(ISERROR(SEARCH("Yes",M23)))</formula>
    </cfRule>
  </conditionalFormatting>
  <conditionalFormatting sqref="M24">
    <cfRule type="containsText" dxfId="463" priority="259" operator="containsText" text="In Progress">
      <formula>NOT(ISERROR(SEARCH("In Progress",M24)))</formula>
    </cfRule>
    <cfRule type="containsBlanks" dxfId="462" priority="264">
      <formula>LEN(TRIM(M24))=0</formula>
    </cfRule>
    <cfRule type="containsText" dxfId="461" priority="268" operator="containsText" text="In Progress">
      <formula>NOT(ISERROR(SEARCH("In Progress",M24)))</formula>
    </cfRule>
    <cfRule type="containsText" dxfId="460" priority="267" operator="containsText" text="No">
      <formula>NOT(ISERROR(SEARCH("No",M24)))</formula>
    </cfRule>
    <cfRule type="containsText" dxfId="459" priority="258" operator="containsText" text="On track">
      <formula>NOT(ISERROR(SEARCH("On track",M24)))</formula>
    </cfRule>
    <cfRule type="containsText" dxfId="458" priority="266" operator="containsText" text="Yes">
      <formula>NOT(ISERROR(SEARCH("Yes",M24)))</formula>
    </cfRule>
    <cfRule type="containsText" dxfId="457" priority="263" operator="containsText" text="Yes">
      <formula>NOT(ISERROR(SEARCH("Yes",M24)))</formula>
    </cfRule>
    <cfRule type="containsText" dxfId="456" priority="261" operator="containsText" text="Off track">
      <formula>NOT(ISERROR(SEARCH("Off track",M24)))</formula>
    </cfRule>
    <cfRule type="containsText" dxfId="455" priority="262" operator="containsText" text="Still in development">
      <formula>NOT(ISERROR(SEARCH("Still in development",M24)))</formula>
    </cfRule>
    <cfRule type="containsText" dxfId="454" priority="260" operator="containsText" text="No">
      <formula>NOT(ISERROR(SEARCH("No",M24)))</formula>
    </cfRule>
  </conditionalFormatting>
  <conditionalFormatting sqref="M9:XFD9">
    <cfRule type="containsText" dxfId="453" priority="173" operator="containsText" text="N/A">
      <formula>NOT(ISERROR(SEARCH("N/A",M9)))</formula>
    </cfRule>
  </conditionalFormatting>
  <conditionalFormatting sqref="M10:XFD12 I13:XFD13 O14:XFD15 A17:XFD17 A10:A14 R16:XFD16 A19:A23 P20:XFD23 A25:XFD26 A27 C27:XFD27 A28:XFD30 A31 C31:XFD31 A32:XFD1048576">
    <cfRule type="containsText" dxfId="452" priority="346" operator="containsText" text="N/A">
      <formula>NOT(ISERROR(SEARCH("N/A",A10)))</formula>
    </cfRule>
  </conditionalFormatting>
  <conditionalFormatting sqref="M19:XFD19">
    <cfRule type="containsText" dxfId="451" priority="116" operator="containsText" text="N/A">
      <formula>NOT(ISERROR(SEARCH("N/A",M19)))</formula>
    </cfRule>
  </conditionalFormatting>
  <conditionalFormatting sqref="N14:N15 A15:M15">
    <cfRule type="containsText" dxfId="450" priority="206" operator="containsText" text="N/A">
      <formula>NOT(ISERROR(SEARCH("N/A",A14)))</formula>
    </cfRule>
  </conditionalFormatting>
  <conditionalFormatting sqref="N24:XFD24">
    <cfRule type="containsText" dxfId="449" priority="293" operator="containsText" text="N/A">
      <formula>NOT(ISERROR(SEARCH("N/A",N24)))</formula>
    </cfRule>
  </conditionalFormatting>
  <conditionalFormatting sqref="O6">
    <cfRule type="containsText" dxfId="448" priority="5" operator="containsText" text="No">
      <formula>NOT(ISERROR(SEARCH("No",O6)))</formula>
    </cfRule>
    <cfRule type="containsText" dxfId="447" priority="4" operator="containsText" text="In Progress">
      <formula>NOT(ISERROR(SEARCH("In Progress",O6)))</formula>
    </cfRule>
    <cfRule type="containsText" dxfId="446" priority="7" operator="containsText" text="Still in development">
      <formula>NOT(ISERROR(SEARCH("Still in development",O6)))</formula>
    </cfRule>
    <cfRule type="containsText" dxfId="445" priority="3" operator="containsText" text="On track">
      <formula>NOT(ISERROR(SEARCH("On track",O6)))</formula>
    </cfRule>
    <cfRule type="containsText" dxfId="444" priority="6" operator="containsText" text="Off track">
      <formula>NOT(ISERROR(SEARCH("Off track",O6)))</formula>
    </cfRule>
    <cfRule type="containsBlanks" dxfId="443" priority="9">
      <formula>LEN(TRIM(O6))=0</formula>
    </cfRule>
    <cfRule type="containsText" dxfId="442" priority="8" operator="containsText" text="Yes">
      <formula>NOT(ISERROR(SEARCH("Yes",O6)))</formula>
    </cfRule>
  </conditionalFormatting>
  <conditionalFormatting sqref="O7:O23">
    <cfRule type="expression" dxfId="441" priority="80">
      <formula>$C7="N"</formula>
    </cfRule>
  </conditionalFormatting>
  <conditionalFormatting sqref="O10:O13 O17:O18">
    <cfRule type="containsText" dxfId="440" priority="495" operator="containsText" text="Yes">
      <formula>NOT(ISERROR(SEARCH("Yes",O10)))</formula>
    </cfRule>
    <cfRule type="containsText" dxfId="439" priority="494" operator="containsText" text="In Progress">
      <formula>NOT(ISERROR(SEARCH("In Progress",O10)))</formula>
    </cfRule>
  </conditionalFormatting>
  <conditionalFormatting sqref="O10:O13">
    <cfRule type="containsText" dxfId="438" priority="337" operator="containsText" text="No">
      <formula>NOT(ISERROR(SEARCH("No",O10)))</formula>
    </cfRule>
    <cfRule type="containsText" dxfId="437" priority="339" operator="containsText" text="Yes">
      <formula>NOT(ISERROR(SEARCH("Yes",O10)))</formula>
    </cfRule>
    <cfRule type="containsText" dxfId="436" priority="493" operator="containsText" text="No">
      <formula>NOT(ISERROR(SEARCH("No",O10)))</formula>
    </cfRule>
    <cfRule type="containsText" dxfId="435" priority="338" operator="containsText" text="In Progress">
      <formula>NOT(ISERROR(SEARCH("In Progress",O10)))</formula>
    </cfRule>
  </conditionalFormatting>
  <conditionalFormatting sqref="O10:O15">
    <cfRule type="containsText" dxfId="434" priority="209" operator="containsText" text="In Progress">
      <formula>NOT(ISERROR(SEARCH("In Progress",O10)))</formula>
    </cfRule>
    <cfRule type="containsText" dxfId="433" priority="210" operator="containsText" text="Yes">
      <formula>NOT(ISERROR(SEARCH("Yes",O10)))</formula>
    </cfRule>
    <cfRule type="containsText" dxfId="432" priority="208" operator="containsText" text="No">
      <formula>NOT(ISERROR(SEARCH("No",O10)))</formula>
    </cfRule>
  </conditionalFormatting>
  <conditionalFormatting sqref="O13">
    <cfRule type="containsText" dxfId="431" priority="475" operator="containsText" text="No">
      <formula>NOT(ISERROR(SEARCH("No",O13)))</formula>
    </cfRule>
    <cfRule type="containsText" dxfId="430" priority="476" operator="containsText" text="In Progress">
      <formula>NOT(ISERROR(SEARCH("In Progress",O13)))</formula>
    </cfRule>
    <cfRule type="containsText" dxfId="429" priority="477" operator="containsText" text="Yes">
      <formula>NOT(ISERROR(SEARCH("Yes",O13)))</formula>
    </cfRule>
  </conditionalFormatting>
  <conditionalFormatting sqref="O16">
    <cfRule type="containsText" dxfId="428" priority="82" operator="containsText" text="On track">
      <formula>NOT(ISERROR(SEARCH("On track",O16)))</formula>
    </cfRule>
    <cfRule type="containsText" dxfId="427" priority="83" operator="containsText" text="In Progress">
      <formula>NOT(ISERROR(SEARCH("In Progress",O16)))</formula>
    </cfRule>
    <cfRule type="containsText" dxfId="426" priority="84" operator="containsText" text="No">
      <formula>NOT(ISERROR(SEARCH("No",O16)))</formula>
    </cfRule>
    <cfRule type="containsText" dxfId="425" priority="85" operator="containsText" text="Off track">
      <formula>NOT(ISERROR(SEARCH("Off track",O16)))</formula>
    </cfRule>
    <cfRule type="containsText" dxfId="424" priority="86" operator="containsText" text="Still in development">
      <formula>NOT(ISERROR(SEARCH("Still in development",O16)))</formula>
    </cfRule>
    <cfRule type="containsText" dxfId="423" priority="87" operator="containsText" text="Yes">
      <formula>NOT(ISERROR(SEARCH("Yes",O16)))</formula>
    </cfRule>
    <cfRule type="containsBlanks" dxfId="422" priority="88">
      <formula>LEN(TRIM(O16))=0</formula>
    </cfRule>
  </conditionalFormatting>
  <conditionalFormatting sqref="O17:O18">
    <cfRule type="containsText" dxfId="421" priority="430" operator="containsText" text="No">
      <formula>NOT(ISERROR(SEARCH("No",O17)))</formula>
    </cfRule>
  </conditionalFormatting>
  <conditionalFormatting sqref="O19:O22">
    <cfRule type="containsText" dxfId="420" priority="133" operator="containsText" text="Yes">
      <formula>NOT(ISERROR(SEARCH("Yes",O19)))</formula>
    </cfRule>
    <cfRule type="containsText" dxfId="419" priority="132" operator="containsText" text="In Progress">
      <formula>NOT(ISERROR(SEARCH("In Progress",O19)))</formula>
    </cfRule>
  </conditionalFormatting>
  <conditionalFormatting sqref="O19:O23">
    <cfRule type="containsText" dxfId="418" priority="131" operator="containsText" text="No">
      <formula>NOT(ISERROR(SEARCH("No",O19)))</formula>
    </cfRule>
  </conditionalFormatting>
  <conditionalFormatting sqref="O23">
    <cfRule type="containsText" dxfId="417" priority="188" operator="containsText" text="Incomplete">
      <formula>NOT(ISERROR(SEARCH("Incomplete",O23)))</formula>
    </cfRule>
    <cfRule type="containsText" dxfId="416" priority="189" operator="containsText" text="Yes">
      <formula>NOT(ISERROR(SEARCH("Yes",O23)))</formula>
    </cfRule>
  </conditionalFormatting>
  <conditionalFormatting sqref="O24">
    <cfRule type="containsText" dxfId="415" priority="294" operator="containsText" text="No">
      <formula>NOT(ISERROR(SEARCH("No",O24)))</formula>
    </cfRule>
    <cfRule type="containsText" dxfId="414" priority="295" operator="containsText" text="Yes">
      <formula>NOT(ISERROR(SEARCH("Yes",O24)))</formula>
    </cfRule>
    <cfRule type="containsText" dxfId="413" priority="292" operator="containsText" text="Complies">
      <formula>NOT(ISERROR(SEARCH("Complies",O24)))</formula>
    </cfRule>
  </conditionalFormatting>
  <dataValidations count="5">
    <dataValidation type="list" allowBlank="1" showInputMessage="1" showErrorMessage="1" sqref="E6:E7 G13:G16 O16:O18 G6:G7 M15 I12:I15 I8:I9 K8:K9 O9 G9:G11 K12 M23 K23 M9:M13 O23 I23 E18:E23 I18:I19 M18:M19 K16:K19 G18:G23 E9:E16 O6 M6 I6 K6" xr:uid="{91364A88-FB50-40AD-AFBF-7A602D2537E3}">
      <formula1>"Yes, No, In Progress, Concerns"</formula1>
    </dataValidation>
    <dataValidation type="list" allowBlank="1" showInputMessage="1" showErrorMessage="1" sqref="C20:C23 C11:C12 C8 C14:C15" xr:uid="{5FCF186D-999F-475E-944E-0D9BC5FE9B4E}">
      <formula1>"Y,N"</formula1>
    </dataValidation>
    <dataValidation type="list" allowBlank="1" showInputMessage="1" showErrorMessage="1" sqref="C13 C7 C10" xr:uid="{EAC28F46-D2A2-4BE9-B070-98092DAA35D2}">
      <formula1>"Y, N"</formula1>
    </dataValidation>
    <dataValidation type="list" allowBlank="1" showInputMessage="1" showErrorMessage="1" sqref="O24" xr:uid="{1AF4472C-E14D-4031-BE03-682661D38822}">
      <formula1>"Complies, Does not comply"</formula1>
    </dataValidation>
    <dataValidation type="list" allowBlank="1" showInputMessage="1" showErrorMessage="1" sqref="M24 K24 I24 G24 E24" xr:uid="{D06A790F-3895-4261-B3C9-A9A7AC800541}">
      <formula1>"On Track, Still in development, Off track"</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7A9B-4D87-48FD-BADF-AEDE6E9BC1D8}">
  <sheetPr>
    <tabColor theme="2" tint="-0.499984740745262"/>
  </sheetPr>
  <dimension ref="A1:P38"/>
  <sheetViews>
    <sheetView zoomScale="85" zoomScaleNormal="85" workbookViewId="0">
      <selection activeCell="C6" sqref="C6"/>
    </sheetView>
  </sheetViews>
  <sheetFormatPr defaultColWidth="9.140625" defaultRowHeight="15"/>
  <cols>
    <col min="1" max="1" width="30.7109375" style="47" customWidth="1"/>
    <col min="2" max="2" width="60.7109375" style="47" customWidth="1"/>
    <col min="3" max="3" width="12.7109375" style="47" customWidth="1"/>
    <col min="4" max="4" width="60.7109375" style="47" customWidth="1"/>
    <col min="5" max="5" width="12.7109375" style="70" customWidth="1"/>
    <col min="6" max="6" width="60.7109375" style="47" customWidth="1"/>
    <col min="7" max="7" width="12.7109375" style="70" customWidth="1"/>
    <col min="8" max="8" width="60.7109375" style="47" customWidth="1"/>
    <col min="9" max="9" width="12.7109375" style="70" customWidth="1"/>
    <col min="10" max="10" width="60.7109375" style="47" customWidth="1"/>
    <col min="11" max="11" width="12.7109375" style="70" customWidth="1"/>
    <col min="12" max="12" width="60.7109375" style="47" customWidth="1"/>
    <col min="13" max="13" width="12.7109375" style="70" customWidth="1"/>
    <col min="14" max="14" width="60.7109375" style="47" customWidth="1"/>
    <col min="15" max="15" width="12.7109375" style="70" customWidth="1"/>
    <col min="16" max="16" width="60.7109375" style="47" customWidth="1"/>
    <col min="17" max="16384" width="9.140625" style="47"/>
  </cols>
  <sheetData>
    <row r="1" spans="1:16" customFormat="1" ht="14.25" customHeight="1"/>
    <row r="2" spans="1:16" ht="23.45" customHeight="1">
      <c r="A2" s="310" t="s">
        <v>223</v>
      </c>
      <c r="B2" s="310"/>
      <c r="C2" s="303" t="s">
        <v>24</v>
      </c>
      <c r="D2" s="270"/>
      <c r="E2" s="311"/>
      <c r="F2" s="312"/>
      <c r="G2" s="313"/>
      <c r="H2" s="303" t="s">
        <v>92</v>
      </c>
      <c r="I2" s="270"/>
      <c r="J2" s="270"/>
      <c r="K2" s="270"/>
      <c r="L2" s="270"/>
      <c r="M2" s="270"/>
      <c r="N2" s="270"/>
      <c r="O2" s="270"/>
      <c r="P2" s="271"/>
    </row>
    <row r="3" spans="1:16" ht="50.1" customHeight="1">
      <c r="A3" s="273" t="s">
        <v>147</v>
      </c>
      <c r="B3" s="306"/>
      <c r="C3" s="74" t="s">
        <v>25</v>
      </c>
      <c r="D3" s="274" t="s">
        <v>93</v>
      </c>
      <c r="E3" s="275"/>
      <c r="F3" s="274" t="s">
        <v>191</v>
      </c>
      <c r="G3" s="304"/>
      <c r="H3" s="276" t="s">
        <v>192</v>
      </c>
      <c r="I3" s="305"/>
      <c r="J3" s="276" t="s">
        <v>193</v>
      </c>
      <c r="K3" s="305"/>
      <c r="L3" s="276" t="s">
        <v>194</v>
      </c>
      <c r="M3" s="305"/>
      <c r="N3" s="276" t="s">
        <v>95</v>
      </c>
      <c r="O3" s="277"/>
      <c r="P3" s="277"/>
    </row>
    <row r="4" spans="1:16" ht="16.5" thickBot="1">
      <c r="A4" s="75"/>
      <c r="B4" s="75"/>
      <c r="C4" s="75" t="s">
        <v>96</v>
      </c>
      <c r="D4" s="75" t="s">
        <v>97</v>
      </c>
      <c r="E4" s="76" t="s">
        <v>98</v>
      </c>
      <c r="F4" s="75" t="s">
        <v>99</v>
      </c>
      <c r="G4" s="76" t="s">
        <v>98</v>
      </c>
      <c r="H4" s="75" t="s">
        <v>224</v>
      </c>
      <c r="I4" s="76" t="s">
        <v>98</v>
      </c>
      <c r="J4" s="75" t="s">
        <v>224</v>
      </c>
      <c r="K4" s="76" t="s">
        <v>98</v>
      </c>
      <c r="L4" s="75" t="s">
        <v>224</v>
      </c>
      <c r="M4" s="76" t="s">
        <v>98</v>
      </c>
      <c r="N4" s="75" t="s">
        <v>100</v>
      </c>
      <c r="O4" s="76" t="s">
        <v>148</v>
      </c>
      <c r="P4" s="48" t="s">
        <v>102</v>
      </c>
    </row>
    <row r="5" spans="1:16" ht="135.6" customHeight="1" thickTop="1" thickBot="1">
      <c r="A5" s="77" t="s">
        <v>103</v>
      </c>
      <c r="B5" s="124" t="s">
        <v>225</v>
      </c>
      <c r="C5" s="53" t="s">
        <v>105</v>
      </c>
      <c r="D5" s="224" t="s">
        <v>196</v>
      </c>
      <c r="E5" s="183"/>
      <c r="F5" s="224" t="s">
        <v>197</v>
      </c>
      <c r="G5" s="183"/>
      <c r="H5" s="224" t="s">
        <v>198</v>
      </c>
      <c r="I5" s="183"/>
      <c r="J5" s="224" t="s">
        <v>199</v>
      </c>
      <c r="K5" s="183"/>
      <c r="L5" s="224" t="s">
        <v>200</v>
      </c>
      <c r="M5" s="183"/>
      <c r="N5" s="225" t="s">
        <v>201</v>
      </c>
      <c r="O5" s="183"/>
      <c r="P5" s="223" t="s">
        <v>202</v>
      </c>
    </row>
    <row r="6" spans="1:16">
      <c r="A6" s="281" t="s">
        <v>150</v>
      </c>
      <c r="B6" s="79" t="s">
        <v>226</v>
      </c>
      <c r="C6" s="80"/>
      <c r="D6" s="106" t="str" cm="1">
        <f t="array" ref="D6">_xlfn.IFS(C6="Y", "Indicate what options or systems the LCCA will evaluate.", C6="N", "N/A", C6="","Indicate what options or systems the LCCA will evaluate.")</f>
        <v>Indicate what options or systems the LCCA will evaluate.</v>
      </c>
      <c r="E6" s="184"/>
      <c r="F6" s="106" t="str" cm="1">
        <f t="array" ref="F6">_xlfn.IFS(C6="Y", "Confirm LCCA submitted to CEUO. Provide report as documentation.", C6="N", "N/A", C6="", "Confirm LCCA submitted to CEUO. Provide report as documentation.")</f>
        <v>Confirm LCCA submitted to CEUO. Provide report as documentation.</v>
      </c>
      <c r="G6" s="184"/>
      <c r="H6" s="119" t="s">
        <v>109</v>
      </c>
      <c r="I6" s="119"/>
      <c r="J6" s="119" t="s">
        <v>109</v>
      </c>
      <c r="K6" s="119"/>
      <c r="L6" s="119" t="s">
        <v>109</v>
      </c>
      <c r="M6" s="119"/>
      <c r="N6" s="119" t="s">
        <v>109</v>
      </c>
      <c r="O6" s="119"/>
      <c r="P6" s="235" t="str" cm="1">
        <f t="array" ref="P6">_xlfn.IFS($C6="Y", "LCCA Report.", $C6="N", "N/A", $C6="", "LCCA Report.")</f>
        <v>LCCA Report.</v>
      </c>
    </row>
    <row r="7" spans="1:16" ht="15.75" thickBot="1">
      <c r="A7" s="282"/>
      <c r="B7" s="83" t="s">
        <v>227</v>
      </c>
      <c r="C7" s="116"/>
      <c r="D7" s="117" t="s">
        <v>109</v>
      </c>
      <c r="E7" s="117"/>
      <c r="F7" s="117" t="s">
        <v>109</v>
      </c>
      <c r="G7" s="117"/>
      <c r="H7" s="109" t="str" cm="1">
        <f t="array" ref="H7">_xlfn.IFS(C7="Y", "Confirm State required ELCCA workplan submited to the state.", C7="N", "N/A", C7="", "Confirm State required ELCCA workplan submited to the state.")</f>
        <v>Confirm State required ELCCA workplan submited to the state.</v>
      </c>
      <c r="I7" s="185"/>
      <c r="J7" s="109" t="str" cm="1">
        <f t="array" ref="J7">_xlfn.IFS(C7="Y", "Confirm ELCCA complete and submitted to the state.", C7="N", "N/A", C7="", "Confirm ELCCA complete and submitted to the state.")</f>
        <v>Confirm ELCCA complete and submitted to the state.</v>
      </c>
      <c r="K7" s="186"/>
      <c r="L7" s="117" t="s">
        <v>109</v>
      </c>
      <c r="M7" s="117"/>
      <c r="N7" s="117" t="s">
        <v>109</v>
      </c>
      <c r="O7" s="117"/>
      <c r="P7" s="234" t="str" cm="1">
        <f t="array" ref="P7">_xlfn.IFS(C7="Y", "ELCCA Workplan copy, if required.", C7="N", "N/A", C7="","ELCCA Workplan copy, if required.")</f>
        <v>ELCCA Workplan copy, if required.</v>
      </c>
    </row>
    <row r="8" spans="1:16" ht="45">
      <c r="A8" s="77" t="s">
        <v>110</v>
      </c>
      <c r="B8" s="124" t="s">
        <v>228</v>
      </c>
      <c r="C8" s="53" t="s">
        <v>105</v>
      </c>
      <c r="D8" s="187" t="s">
        <v>155</v>
      </c>
      <c r="E8" s="188"/>
      <c r="F8" s="187" t="s">
        <v>172</v>
      </c>
      <c r="G8" s="188"/>
      <c r="H8" s="187" t="s">
        <v>172</v>
      </c>
      <c r="I8" s="189"/>
      <c r="J8" s="187" t="s">
        <v>172</v>
      </c>
      <c r="K8" s="189"/>
      <c r="L8" s="187"/>
      <c r="M8" s="189"/>
      <c r="N8" s="187" t="s">
        <v>173</v>
      </c>
      <c r="O8" s="189"/>
      <c r="P8" s="238"/>
    </row>
    <row r="9" spans="1:16" ht="60">
      <c r="A9" s="281" t="s">
        <v>157</v>
      </c>
      <c r="B9" s="121" t="s">
        <v>158</v>
      </c>
      <c r="C9" s="80"/>
      <c r="D9" s="106" t="str" cm="1">
        <f t="array" ref="D9">_xlfn.IFS(C9="Y","Indicate any existing or new planned fossil fuel equipment or systems in the building that may be necessary for the project. Note that LCCA maybe necessary to justify keeping or adding fossil fuels.", C9="N", "N/A", C9="","Indicate any existing or new planned fossil fuel equipment or systems in the building that may be necessary for the project. Note that LCCA maybe necessary to justify keeping or adding fossil fuels.")</f>
        <v>Indicate any existing or new planned fossil fuel equipment or systems in the building that may be necessary for the project. Note that LCCA maybe necessary to justify keeping or adding fossil fuels.</v>
      </c>
      <c r="E9" s="184"/>
      <c r="F9" s="106" t="str" cm="1">
        <f t="array" ref="F9">_xlfn.IFS($C9="Y", "Indicate resolution on use of fossil fuels on the project and note estimated annual fossil fuel use.", $C9="N", "N/A", $C9="", "Indicate resolution on use of fossil fuels on the project and note estimated annual fossil fuel use.")</f>
        <v>Indicate resolution on use of fossil fuels on the project and note estimated annual fossil fuel use.</v>
      </c>
      <c r="G9" s="184"/>
      <c r="H9" s="106" t="s">
        <v>109</v>
      </c>
      <c r="I9" s="190"/>
      <c r="J9" s="106" t="s">
        <v>109</v>
      </c>
      <c r="K9" s="190"/>
      <c r="L9" s="106" t="str" cm="1">
        <f t="array" ref="L9">_xlfn.IFS($C9="Y", "Confirm use(s) of fossil fuels on the project and estimated annual fossil fuel use.", $C9="N", "N/A", $C9="", "Confirm use(s) of fossil fuels on the project and estimated annual fossil fuel use.")</f>
        <v>Confirm use(s) of fossil fuels on the project and estimated annual fossil fuel use.</v>
      </c>
      <c r="M9" s="184"/>
      <c r="N9" s="106" t="s">
        <v>109</v>
      </c>
      <c r="O9" s="190"/>
      <c r="P9" s="239" t="s">
        <v>123</v>
      </c>
    </row>
    <row r="10" spans="1:16" ht="60">
      <c r="A10" s="285"/>
      <c r="B10" s="122" t="s">
        <v>159</v>
      </c>
      <c r="C10" s="81"/>
      <c r="D10" s="108" t="str" cm="1">
        <f t="array" ref="D10">_xlfn.IFS(C10="Y","Indicate plans for connecting to district energy.", C10="N", "N/A", C10="","Indicate plans for connecting to district energy.")</f>
        <v>Indicate plans for connecting to district energy.</v>
      </c>
      <c r="E10" s="191"/>
      <c r="F10" s="108" t="str" cm="1">
        <f t="array" ref="F10">_xlfn.IFS($C10="Y", "Confirm project is on track for connecting to district energy.", $C10="N", "N/A", $C10="", "Confirm project is on track for connecting to district energy.")</f>
        <v>Confirm project is on track for connecting to district energy.</v>
      </c>
      <c r="G10" s="191"/>
      <c r="H10" s="108" t="s">
        <v>109</v>
      </c>
      <c r="I10" s="192"/>
      <c r="J10" s="108" t="s">
        <v>109</v>
      </c>
      <c r="K10" s="192"/>
      <c r="L10" s="108" t="str" cm="1">
        <f t="array" ref="L10">_xlfn.IFS($C10="Y", "Confirm district energy connection made.", $C10="N", "N/A", $C10="", "Confirm district energy connection made.")</f>
        <v>Confirm district energy connection made.</v>
      </c>
      <c r="M10" s="191"/>
      <c r="N10" s="108" t="s">
        <v>109</v>
      </c>
      <c r="O10" s="192"/>
      <c r="P10" s="240" t="s">
        <v>123</v>
      </c>
    </row>
    <row r="11" spans="1:16" ht="120">
      <c r="A11" s="282"/>
      <c r="B11" s="120" t="s">
        <v>229</v>
      </c>
      <c r="C11" s="116" t="s">
        <v>105</v>
      </c>
      <c r="D11" s="193" t="str" cm="1">
        <f t="array" ref="D11">_xlfn.IFS(C11="Y", "Calculate EUIt and GHGi target for the building per CBPS, and BEPS if applicable, and indicate the results here.", C11="N", "N/A", C11="", "Calculate EUIt and GHGi target by activity for the affected spaces per CBPS and BEPS and indicate the results here.")</f>
        <v>Calculate EUIt and GHGi target for the building per CBPS, and BEPS if applicable, and indicate the results here.</v>
      </c>
      <c r="E11" s="186"/>
      <c r="F11" s="109" t="str" cm="1">
        <f t="array" ref="F11">_xlfn.IFS(C11="Y", "Confirm the applicable target(s) with any changes in area.", C11="N", "N/A", C11="", "Confirm the applicable target(s) with any changes in area.")</f>
        <v>Confirm the applicable target(s) with any changes in area.</v>
      </c>
      <c r="G11" s="186"/>
      <c r="H11" s="109" t="str" cm="1">
        <f t="array" ref="H11">_xlfn.IFS(E11="Y", "Provide the estimated EUI, and GHGi if appliacable, for the building showing compliance with the targets.", E11="N", "N/A", E11="", "
Provide the estimated EUI, and GHGi if appliacable, for the building showing compliance with the targets.")</f>
        <v xml:space="preserve">
Provide the estimated EUI, and GHGi if appliacable, for the building showing compliance with the targets.</v>
      </c>
      <c r="I11" s="186"/>
      <c r="J11" s="109" t="s">
        <v>109</v>
      </c>
      <c r="K11" s="194"/>
      <c r="L11" s="109" t="str" cm="1">
        <f t="array" ref="L11">_xlfn.IFS($C11="Y", "Provide the final EUI, and GHGi if applicable, for the building.", $C11="N", "N/A", $C11="", "Provide the final EUI, and GHGi if applicable, for the building.")</f>
        <v>Provide the final EUI, and GHGi if applicable, for the building.</v>
      </c>
      <c r="M11" s="186"/>
      <c r="N11" s="109" t="s">
        <v>109</v>
      </c>
      <c r="O11" s="194"/>
      <c r="P11" s="241" t="s">
        <v>123</v>
      </c>
    </row>
    <row r="12" spans="1:16" ht="45">
      <c r="A12" s="281" t="s">
        <v>113</v>
      </c>
      <c r="B12" s="121" t="s">
        <v>204</v>
      </c>
      <c r="C12" s="80"/>
      <c r="D12" s="106" t="str" cm="1">
        <f t="array" ref="D12">_xlfn.IFS($C12="Y", "Identify likely water consuming fixtures, appliances, or equipment.", $C12="N", "N/A", $C12="", "Identify likely water consuming fixtures, appliances, or equipment.")</f>
        <v>Identify likely water consuming fixtures, appliances, or equipment.</v>
      </c>
      <c r="E12" s="183"/>
      <c r="F12" s="106" t="str" cm="1">
        <f t="array" ref="F12">_xlfn.IFS($C12="Y", "Confirm water consuming fixtures, appliances, and equipment planned for the project and thier efficiency standard.", $C12="N", "N/A", $C12="","Confirm water consuming fixtures, appliances, and equipment planned for the project and their efficiency standards.")</f>
        <v>Confirm water consuming fixtures, appliances, and equipment planned for the project and their efficiency standards.</v>
      </c>
      <c r="G12" s="183"/>
      <c r="H12" s="106" t="str" cm="1">
        <f t="array" ref="H12">_xlfn.IFS($C12="Y", "Confirm water consuming fixtures, appliances, and equipment planned for the project meet or exceed efficiency standards.", $C12="N", "N/A", $C12="","Confirm water consuming fixtures, appliances, and equipment planned for the project meet or exceed efficiency standards.")</f>
        <v>Confirm water consuming fixtures, appliances, and equipment planned for the project meet or exceed efficiency standards.</v>
      </c>
      <c r="I12" s="183"/>
      <c r="J12" s="119" t="s">
        <v>109</v>
      </c>
      <c r="K12" s="190"/>
      <c r="L12" s="195" t="s">
        <v>109</v>
      </c>
      <c r="M12" s="190"/>
      <c r="N12" s="119" t="s">
        <v>109</v>
      </c>
      <c r="O12" s="190"/>
      <c r="P12" s="239" t="s">
        <v>123</v>
      </c>
    </row>
    <row r="13" spans="1:16" ht="45">
      <c r="A13" s="282"/>
      <c r="B13" s="1" t="s">
        <v>230</v>
      </c>
      <c r="C13" s="116"/>
      <c r="D13" s="109" t="str" cm="1">
        <f t="array" ref="D13">_xlfn.IFS(C13="Y", "Indicate required percent reduction here.", C13="N", "N/A", C13="", "Indicate required percent reduction here.")</f>
        <v>Indicate required percent reduction here.</v>
      </c>
      <c r="E13" s="186"/>
      <c r="F13" s="109" t="str" cm="1">
        <f t="array" ref="F13">_xlfn.IFS(C13="Y", "Perform preliminary water savings calculations to plan which fixtures and which flow rates to include in the project. Confirm if on-track.", C13="N", "N/A", C13="","Perform preliminary water savings calculations to plan which fixtures and which flow rates to include in the project. Confirm if on-track.")</f>
        <v>Perform preliminary water savings calculations to plan which fixtures and which flow rates to include in the project. Confirm if on-track.</v>
      </c>
      <c r="G13" s="186"/>
      <c r="H13" s="109" t="str" cm="1">
        <f t="array" ref="H13">_xlfn.IFS($C13="Y", "Update or confirm project on-track", $C13="N", "N/A", $C13="","Update or confirm project on-track")</f>
        <v>Update or confirm project on-track</v>
      </c>
      <c r="I13" s="186"/>
      <c r="J13" s="117" t="s">
        <v>109</v>
      </c>
      <c r="K13" s="194"/>
      <c r="L13" s="109" t="str" cm="1">
        <f t="array" ref="L13">_xlfn.IFS($C13="Y", "Document water and energy savings from final fixtures, appliances, and equipment selected in the LEED energy model and water calculations as applicable.", $C13="N", "N/A", $C13="","Document water and energy savings from final fixtures, appliances, and equipment selected in the LEED energy model and water calculations as applicable.")</f>
        <v>Document water and energy savings from final fixtures, appliances, and equipment selected in the LEED energy model and water calculations as applicable.</v>
      </c>
      <c r="M13" s="186"/>
      <c r="N13" s="117" t="s">
        <v>109</v>
      </c>
      <c r="O13" s="194"/>
      <c r="P13" s="234" t="s">
        <v>206</v>
      </c>
    </row>
    <row r="14" spans="1:16" ht="63">
      <c r="A14" s="307" t="s">
        <v>115</v>
      </c>
      <c r="B14" s="79" t="s">
        <v>231</v>
      </c>
      <c r="C14" s="210"/>
      <c r="D14" s="106" t="s">
        <v>208</v>
      </c>
      <c r="E14" s="183"/>
      <c r="F14" s="106" t="s">
        <v>209</v>
      </c>
      <c r="G14" s="183"/>
      <c r="H14" s="106" t="s">
        <v>109</v>
      </c>
      <c r="I14" s="192"/>
      <c r="J14" s="106" t="s">
        <v>210</v>
      </c>
      <c r="K14" s="184"/>
      <c r="L14" s="195" t="s">
        <v>109</v>
      </c>
      <c r="M14" s="190"/>
      <c r="N14" s="106" t="s">
        <v>211</v>
      </c>
      <c r="O14" s="183"/>
      <c r="P14" s="235" t="s">
        <v>120</v>
      </c>
    </row>
    <row r="15" spans="1:16" ht="105">
      <c r="A15" s="308"/>
      <c r="B15" s="182" t="s">
        <v>232</v>
      </c>
      <c r="C15" s="211" t="s">
        <v>105</v>
      </c>
      <c r="D15" s="212" t="s">
        <v>109</v>
      </c>
      <c r="E15" s="192"/>
      <c r="F15" s="108" t="str" cm="1">
        <f t="array" ref="F15">_xlfn.IFS(C15="Y", "Determine the expected total project as-designed embodied carbon using a life cycle assessment(LCA) tool.  Indicate the project-specific total as-designed embodied carbon target. Identify strategies to reduce the embodied carbon.", C15="N", "N/A", C15="",  "Determine the expected total project as-designed embodied carbon using a life cycle assessment(LCA) tool.  Indicate the project-specific total as-designed embodied carbon target. Identify strategies to reduce the embodied carbon.")</f>
        <v>Determine the expected total project as-designed embodied carbon using a life cycle assessment(LCA) tool.  Indicate the project-specific total as-designed embodied carbon target. Identify strategies to reduce the embodied carbon.</v>
      </c>
      <c r="G15" s="191"/>
      <c r="H15" s="212" t="s">
        <v>109</v>
      </c>
      <c r="I15" s="192"/>
      <c r="J15" s="212" t="s">
        <v>109</v>
      </c>
      <c r="K15" s="192"/>
      <c r="L15" s="212" t="s">
        <v>109</v>
      </c>
      <c r="M15" s="192"/>
      <c r="N15" s="212" t="s">
        <v>109</v>
      </c>
      <c r="O15" s="192"/>
      <c r="P15" s="242" t="s">
        <v>233</v>
      </c>
    </row>
    <row r="16" spans="1:16" ht="60">
      <c r="A16" s="308"/>
      <c r="B16" s="182" t="s">
        <v>234</v>
      </c>
      <c r="C16" s="211"/>
      <c r="D16" s="212" t="s">
        <v>109</v>
      </c>
      <c r="E16" s="192"/>
      <c r="F16" s="212" t="s">
        <v>109</v>
      </c>
      <c r="G16" s="192"/>
      <c r="H16" s="212" t="s">
        <v>109</v>
      </c>
      <c r="I16" s="192"/>
      <c r="J16" s="212" t="s">
        <v>109</v>
      </c>
      <c r="K16" s="192"/>
      <c r="L16" s="108" t="s">
        <v>235</v>
      </c>
      <c r="M16" s="191"/>
      <c r="N16" s="212" t="s">
        <v>109</v>
      </c>
      <c r="O16" s="192"/>
      <c r="P16" s="242" t="s">
        <v>236</v>
      </c>
    </row>
    <row r="17" spans="1:16" ht="77.45" customHeight="1" thickBot="1">
      <c r="A17" s="309"/>
      <c r="B17" s="120" t="s">
        <v>237</v>
      </c>
      <c r="C17" s="116" t="s">
        <v>105</v>
      </c>
      <c r="D17" s="135" t="s">
        <v>109</v>
      </c>
      <c r="E17" s="177"/>
      <c r="F17" s="135" t="s">
        <v>109</v>
      </c>
      <c r="G17" s="177"/>
      <c r="H17" s="135" t="s">
        <v>109</v>
      </c>
      <c r="I17" s="177"/>
      <c r="J17" s="135" t="str" cm="1">
        <f t="array" ref="J17">_xlfn.IFS($C17="Y", "Require submittal of EPDs showing kgCO2 per declared unit in specification for all materials in the LEED credit", $C17="N", "N/A", $C17="", "Require submittal of EPDs showing kgCO2 per declared unit in specification for all materials in the LEED credit")</f>
        <v>Require submittal of EPDs showing kgCO2 per declared unit in specification for all materials in the LEED credit</v>
      </c>
      <c r="K17" s="90"/>
      <c r="L17" s="213" t="s">
        <v>109</v>
      </c>
      <c r="M17" s="177"/>
      <c r="N17" s="160" t="str" cm="1">
        <f t="array" ref="N17">_xlfn.IFS($C17="Y", "Complete calculation following the LEED pilot credit. List total embodied carbon footprint baseline and actual here.", $C17="N", "N/A", $C17="","List total embodied carbon footprint baseline and actual here.")</f>
        <v>Complete calculation following the LEED pilot credit. List total embodied carbon footprint baseline and actual here.</v>
      </c>
      <c r="O17" s="158"/>
      <c r="P17" s="234" t="s">
        <v>238</v>
      </c>
    </row>
    <row r="18" spans="1:16" ht="195">
      <c r="A18" s="281" t="s">
        <v>175</v>
      </c>
      <c r="B18" s="121" t="s">
        <v>239</v>
      </c>
      <c r="C18" s="80" t="s">
        <v>105</v>
      </c>
      <c r="D18" s="106" t="s">
        <v>214</v>
      </c>
      <c r="E18" s="184"/>
      <c r="F18" s="197" t="s">
        <v>215</v>
      </c>
      <c r="G18" s="184"/>
      <c r="H18" s="106" t="s">
        <v>216</v>
      </c>
      <c r="I18" s="184"/>
      <c r="J18" s="106" t="s">
        <v>217</v>
      </c>
      <c r="K18" s="184"/>
      <c r="L18" s="106" t="s">
        <v>240</v>
      </c>
      <c r="M18" s="184"/>
      <c r="N18" s="106" t="s">
        <v>241</v>
      </c>
      <c r="O18" s="198"/>
      <c r="P18" s="235" t="s">
        <v>206</v>
      </c>
    </row>
    <row r="19" spans="1:16" ht="60">
      <c r="A19" s="282"/>
      <c r="B19" s="148" t="s">
        <v>242</v>
      </c>
      <c r="C19" s="143" t="s">
        <v>105</v>
      </c>
      <c r="D19" s="193" t="s">
        <v>178</v>
      </c>
      <c r="E19" s="199"/>
      <c r="F19" s="193" t="s">
        <v>179</v>
      </c>
      <c r="G19" s="199"/>
      <c r="H19" s="193" t="s">
        <v>109</v>
      </c>
      <c r="I19" s="200"/>
      <c r="J19" s="193" t="s">
        <v>109</v>
      </c>
      <c r="K19" s="200"/>
      <c r="L19" s="193" t="s">
        <v>180</v>
      </c>
      <c r="M19" s="186"/>
      <c r="N19" s="119" t="s">
        <v>109</v>
      </c>
      <c r="O19" s="190"/>
      <c r="P19" s="236" t="s">
        <v>181</v>
      </c>
    </row>
    <row r="20" spans="1:16" ht="30">
      <c r="A20" s="77" t="s">
        <v>182</v>
      </c>
      <c r="B20" s="142" t="s">
        <v>243</v>
      </c>
      <c r="C20" s="98"/>
      <c r="D20" s="196" t="str" cm="1">
        <f t="array" ref="D20">_xlfn.IFS(C20="Y", "Identify the applicable UW Bird-Friendly Design Guidelines.", C20="N", "N/A", C20="", "Identify the applicable UW Bird-Friendly Design Guidelines.")</f>
        <v>Identify the applicable UW Bird-Friendly Design Guidelines.</v>
      </c>
      <c r="E20" s="201"/>
      <c r="F20" s="196" t="str" cm="1">
        <f t="array" ref="F20">_xlfn.IFS(C20="Y", "Confirm the UW Bird-Friendly Design Guidelines planned for the project.", C20="N", "N/A", C20="", "Confirm the UW Bird-Friendly Design Guidelines planned for the project.")</f>
        <v>Confirm the UW Bird-Friendly Design Guidelines planned for the project.</v>
      </c>
      <c r="G20" s="201"/>
      <c r="H20" s="119" t="s">
        <v>109</v>
      </c>
      <c r="I20" s="190"/>
      <c r="J20" s="119" t="s">
        <v>109</v>
      </c>
      <c r="K20" s="190"/>
      <c r="L20" s="196" t="str" cm="1">
        <f t="array" ref="L20">_xlfn.IFS(G20="Y", "Confirm the UW Bird-Friendly Design Guidelines included in the project.", G20="N", "N/A", G20="", "Confirm the UW Bird-Friendly Design Guidelines included in the project.")</f>
        <v>Confirm the UW Bird-Friendly Design Guidelines included in the project.</v>
      </c>
      <c r="M20" s="184"/>
      <c r="N20" s="119" t="s">
        <v>109</v>
      </c>
      <c r="O20" s="190"/>
      <c r="P20" s="237" t="s">
        <v>123</v>
      </c>
    </row>
    <row r="21" spans="1:16" ht="56.25" customHeight="1" thickTop="1" thickBot="1">
      <c r="A21" s="77" t="s">
        <v>121</v>
      </c>
      <c r="B21" s="221" t="s">
        <v>244</v>
      </c>
      <c r="C21" s="181" t="s">
        <v>105</v>
      </c>
      <c r="D21" s="202" t="str" cm="1">
        <f t="array" ref="D21">_xlfn.IFS(C21="Y", "Describe opportunities for new or improved showers and changing facilities for staff or to include other features and materials that support health and well-being.", C21="N", "N/A", C21="", "Describe opportunities to add or improve showers and changing facilities for staff or to include other features and materials that support health and well-being.")</f>
        <v>Describe opportunities for new or improved showers and changing facilities for staff or to include other features and materials that support health and well-being.</v>
      </c>
      <c r="E21" s="203"/>
      <c r="F21" s="202" t="str" cm="1">
        <f t="array" ref="F21">_xlfn.IFS(C21="Y", "Confirm plans for new or improved showers and changing facilities or other health and well-being strategies.", C21="N", "N/A", C21="", "Confirm plans for new or improved showers and changing facilities or other health and well-being strategies.")</f>
        <v>Confirm plans for new or improved showers and changing facilities or other health and well-being strategies.</v>
      </c>
      <c r="G21" s="203"/>
      <c r="H21" s="115" t="s">
        <v>109</v>
      </c>
      <c r="I21" s="204"/>
      <c r="J21" s="115" t="s">
        <v>109</v>
      </c>
      <c r="K21" s="204"/>
      <c r="L21" s="202" t="str" cm="1">
        <f t="array" ref="L21">_xlfn.IFS(G21="Y", "Confirm added or improved showers and changing facilities or other health and well-being strategies included in the project.", G21="N", "N/A", G21="", "Confirm new or improved showers and changing facilities or other health and well-being strategies included in the project.")</f>
        <v>Confirm new or improved showers and changing facilities or other health and well-being strategies included in the project.</v>
      </c>
      <c r="M21" s="205"/>
      <c r="N21" s="115" t="s">
        <v>109</v>
      </c>
      <c r="O21" s="204"/>
      <c r="P21" s="243" t="s">
        <v>123</v>
      </c>
    </row>
    <row r="22" spans="1:16" ht="60">
      <c r="A22" s="301" t="s">
        <v>124</v>
      </c>
      <c r="B22" s="153" t="s">
        <v>245</v>
      </c>
      <c r="C22" s="80" t="s">
        <v>105</v>
      </c>
      <c r="D22" s="206" t="str" cm="1">
        <f t="array" ref="D22">_xlfn.IFS(C22="Y", "Describe opportunities for new or improved lactation facilities for staff or to include other features that support equity.", C22="N", "N/A", C22="", "Describe opportunities for new or improved lactation facilities for staff or to include other features that support equity.")</f>
        <v>Describe opportunities for new or improved lactation facilities for staff or to include other features that support equity.</v>
      </c>
      <c r="E22" s="207"/>
      <c r="F22" s="206" t="str" cm="1">
        <f t="array" ref="F22">_xlfn.IFS(C21="Y", "Confirm plans for new or improved lactation facilities or other equity strategies.", C21="N", "N/A", C21="", "Confirm plans for new or improved lactation facilities or other equity strategies.")</f>
        <v>Confirm plans for new or improved lactation facilities or other equity strategies.</v>
      </c>
      <c r="G22" s="207"/>
      <c r="H22" s="119" t="s">
        <v>109</v>
      </c>
      <c r="I22" s="190"/>
      <c r="J22" s="119" t="s">
        <v>109</v>
      </c>
      <c r="K22" s="190"/>
      <c r="L22" s="206" t="str" cm="1">
        <f t="array" ref="L22">_xlfn.IFS(G21="Y", "Confirm new or improved lactation facilities or other equity strategies included in the project.", G21="N", "N/A", G21="", "Confirm newor improved lactation facilities or other equity strategies included in the project.")</f>
        <v>Confirm newor improved lactation facilities or other equity strategies included in the project.</v>
      </c>
      <c r="M22" s="184"/>
      <c r="N22" s="119" t="s">
        <v>109</v>
      </c>
      <c r="O22" s="190"/>
      <c r="P22" s="239" t="s">
        <v>123</v>
      </c>
    </row>
    <row r="23" spans="1:16" ht="30">
      <c r="A23" s="302"/>
      <c r="B23" s="148" t="s">
        <v>246</v>
      </c>
      <c r="C23" s="82"/>
      <c r="D23" s="193" t="str" cm="1">
        <f t="array" ref="D23">_xlfn.IFS(C23="Y", "Follow UW Gender Neutral Restroom policy. Track any variances with other project variances.", C23="N", "N/A", C23="", "Follow UW Gender Neutral Restroom policy. Track any variances with other project variances.")</f>
        <v>Follow UW Gender Neutral Restroom policy. Track any variances with other project variances.</v>
      </c>
      <c r="E23" s="199"/>
      <c r="F23" s="208" t="s">
        <v>109</v>
      </c>
      <c r="G23" s="209"/>
      <c r="H23" s="208" t="s">
        <v>109</v>
      </c>
      <c r="I23" s="200"/>
      <c r="J23" s="208" t="s">
        <v>109</v>
      </c>
      <c r="K23" s="200"/>
      <c r="L23" s="208" t="s">
        <v>109</v>
      </c>
      <c r="M23" s="200"/>
      <c r="N23" s="208" t="s">
        <v>109</v>
      </c>
      <c r="O23" s="200"/>
      <c r="P23" s="241" t="s">
        <v>123</v>
      </c>
    </row>
    <row r="24" spans="1:16" ht="16.5" thickTop="1" thickBot="1">
      <c r="C24" s="63"/>
      <c r="D24" s="64" t="s">
        <v>126</v>
      </c>
      <c r="E24" s="65"/>
      <c r="F24" s="64" t="s">
        <v>221</v>
      </c>
      <c r="G24" s="65"/>
      <c r="H24" s="64" t="s">
        <v>128</v>
      </c>
      <c r="I24" s="65"/>
      <c r="J24" s="64" t="s">
        <v>222</v>
      </c>
      <c r="K24" s="65"/>
      <c r="L24" s="64" t="s">
        <v>222</v>
      </c>
      <c r="M24" s="65"/>
      <c r="N24" s="64" t="s">
        <v>130</v>
      </c>
      <c r="O24" s="173"/>
    </row>
    <row r="25" spans="1:16">
      <c r="C25" s="63"/>
      <c r="D25" s="66" t="s">
        <v>131</v>
      </c>
      <c r="E25" s="85" t="s">
        <v>17</v>
      </c>
      <c r="F25" s="66" t="s">
        <v>131</v>
      </c>
      <c r="G25" s="85" t="s">
        <v>17</v>
      </c>
      <c r="H25" s="66" t="s">
        <v>131</v>
      </c>
      <c r="I25" s="85" t="s">
        <v>17</v>
      </c>
      <c r="J25" s="66" t="s">
        <v>131</v>
      </c>
      <c r="K25" s="85" t="s">
        <v>17</v>
      </c>
      <c r="L25" s="66" t="s">
        <v>131</v>
      </c>
      <c r="M25" s="85" t="s">
        <v>17</v>
      </c>
      <c r="N25" s="66" t="s">
        <v>131</v>
      </c>
      <c r="O25" s="85" t="s">
        <v>18</v>
      </c>
    </row>
    <row r="26" spans="1:16" ht="45">
      <c r="C26" s="63"/>
      <c r="D26" s="66" t="s">
        <v>133</v>
      </c>
      <c r="E26" s="68" t="s">
        <v>19</v>
      </c>
      <c r="F26" s="66" t="s">
        <v>133</v>
      </c>
      <c r="G26" s="86" t="s">
        <v>19</v>
      </c>
      <c r="H26" s="66" t="s">
        <v>133</v>
      </c>
      <c r="I26" s="86" t="s">
        <v>19</v>
      </c>
      <c r="J26" s="66" t="s">
        <v>133</v>
      </c>
      <c r="K26" s="86" t="s">
        <v>19</v>
      </c>
      <c r="L26" s="66" t="s">
        <v>133</v>
      </c>
      <c r="M26" s="86" t="s">
        <v>19</v>
      </c>
      <c r="N26" s="66" t="s">
        <v>134</v>
      </c>
      <c r="O26" s="179" t="s">
        <v>21</v>
      </c>
    </row>
    <row r="27" spans="1:16">
      <c r="B27"/>
      <c r="C27" s="63"/>
      <c r="D27" s="66" t="s">
        <v>134</v>
      </c>
      <c r="E27" s="69" t="s">
        <v>22</v>
      </c>
      <c r="F27" s="66" t="s">
        <v>134</v>
      </c>
      <c r="G27" s="87" t="s">
        <v>22</v>
      </c>
      <c r="H27" s="66" t="s">
        <v>134</v>
      </c>
      <c r="I27" s="87" t="s">
        <v>22</v>
      </c>
      <c r="J27" s="66" t="s">
        <v>134</v>
      </c>
      <c r="K27" s="87" t="s">
        <v>22</v>
      </c>
      <c r="L27" s="66" t="s">
        <v>134</v>
      </c>
      <c r="M27" s="87" t="s">
        <v>22</v>
      </c>
    </row>
    <row r="28" spans="1:16">
      <c r="C28" s="63"/>
    </row>
    <row r="29" spans="1:16">
      <c r="C29" s="63"/>
    </row>
    <row r="30" spans="1:16">
      <c r="C30" s="63"/>
    </row>
    <row r="31" spans="1:16">
      <c r="B31" s="156"/>
      <c r="C31" s="63"/>
    </row>
    <row r="32" spans="1:16">
      <c r="C32" s="63"/>
    </row>
    <row r="33" spans="3:3">
      <c r="C33" s="63"/>
    </row>
    <row r="34" spans="3:3">
      <c r="C34" s="63"/>
    </row>
    <row r="35" spans="3:3">
      <c r="C35" s="63"/>
    </row>
    <row r="36" spans="3:3">
      <c r="C36" s="63"/>
    </row>
    <row r="37" spans="3:3">
      <c r="C37" s="63"/>
    </row>
    <row r="38" spans="3:3">
      <c r="C38" s="63"/>
    </row>
  </sheetData>
  <sheetProtection sheet="1" objects="1" scenarios="1"/>
  <protectedRanges>
    <protectedRange sqref="C6:C7 C9:C10 C12:C16 D9:E14 F9:G15 L9:M13 L16:M16 N14:O14 N17:O17" name="Inputs1"/>
    <protectedRange sqref="L12 C20 D18:E23 E24 F18:G22 G24 H18:K18 L18:M22 K23:K24 M24 N18:O18 O24" name="Inputs2"/>
    <protectedRange sqref="D6:E6" name="Range3"/>
    <protectedRange sqref="E5 G5 I5 K5 M5 O5" name="Range4"/>
  </protectedRanges>
  <mergeCells count="16">
    <mergeCell ref="A2:B2"/>
    <mergeCell ref="H2:P2"/>
    <mergeCell ref="C2:G2"/>
    <mergeCell ref="D3:E3"/>
    <mergeCell ref="F3:G3"/>
    <mergeCell ref="H3:I3"/>
    <mergeCell ref="J3:K3"/>
    <mergeCell ref="L3:M3"/>
    <mergeCell ref="N3:P3"/>
    <mergeCell ref="A18:A19"/>
    <mergeCell ref="A22:A23"/>
    <mergeCell ref="A6:A7"/>
    <mergeCell ref="A9:A11"/>
    <mergeCell ref="A3:B3"/>
    <mergeCell ref="A12:A13"/>
    <mergeCell ref="A14:A17"/>
  </mergeCells>
  <conditionalFormatting sqref="A24:E24">
    <cfRule type="containsText" dxfId="412" priority="433" operator="containsText" text="N/A">
      <formula>NOT(ISERROR(SEARCH("N/A",A24)))</formula>
    </cfRule>
  </conditionalFormatting>
  <conditionalFormatting sqref="A11:H11">
    <cfRule type="containsText" dxfId="411" priority="312" operator="containsText" text="N/A">
      <formula>NOT(ISERROR(SEARCH("N/A",A11)))</formula>
    </cfRule>
  </conditionalFormatting>
  <conditionalFormatting sqref="A14:I14">
    <cfRule type="containsText" dxfId="410" priority="4" operator="containsText" text="N/A">
      <formula>NOT(ISERROR(SEARCH("N/A",A14)))</formula>
    </cfRule>
  </conditionalFormatting>
  <conditionalFormatting sqref="A21:K21">
    <cfRule type="containsText" dxfId="409" priority="208" operator="containsText" text="N/A">
      <formula>NOT(ISERROR(SEARCH("N/A",A21)))</formula>
    </cfRule>
  </conditionalFormatting>
  <conditionalFormatting sqref="A18:L18">
    <cfRule type="containsText" dxfId="408" priority="125" operator="containsText" text="N/A">
      <formula>NOT(ISERROR(SEARCH("N/A",A18)))</formula>
    </cfRule>
  </conditionalFormatting>
  <conditionalFormatting sqref="A12:N13">
    <cfRule type="containsText" dxfId="407" priority="267" operator="containsText" text="N/A">
      <formula>NOT(ISERROR(SEARCH("N/A",A12)))</formula>
    </cfRule>
  </conditionalFormatting>
  <conditionalFormatting sqref="A17:P17">
    <cfRule type="containsText" dxfId="406" priority="29" operator="containsText" text="N/A">
      <formula>NOT(ISERROR(SEARCH("N/A",A17)))</formula>
    </cfRule>
  </conditionalFormatting>
  <conditionalFormatting sqref="A2:XFD5">
    <cfRule type="containsText" dxfId="405" priority="1" operator="containsText" text="N/A">
      <formula>NOT(ISERROR(SEARCH("N/A",A2)))</formula>
    </cfRule>
  </conditionalFormatting>
  <conditionalFormatting sqref="A6:XFD8 A15:XFD16 A9:A10 Q9:XFD14 Q17:XFD23 A19:A20 C21:C23 A25:XFD26 A27 C27:XFD27 A28:XFD29 A30:A31 C30:XFD31 A32:XFD1048576">
    <cfRule type="containsText" dxfId="404" priority="498" operator="containsText" text="N/A">
      <formula>NOT(ISERROR(SEARCH("N/A",A6)))</formula>
    </cfRule>
  </conditionalFormatting>
  <conditionalFormatting sqref="B9">
    <cfRule type="containsText" dxfId="403" priority="367" operator="containsText" text="N/A">
      <formula>NOT(ISERROR(SEARCH("N/A",B9)))</formula>
    </cfRule>
  </conditionalFormatting>
  <conditionalFormatting sqref="B30">
    <cfRule type="containsText" dxfId="402" priority="497" operator="containsText" text="N/A">
      <formula>NOT(ISERROR(SEARCH("N/A",B30)))</formula>
    </cfRule>
  </conditionalFormatting>
  <conditionalFormatting sqref="B10:K10">
    <cfRule type="containsText" dxfId="401" priority="380" operator="containsText" text="N/A">
      <formula>NOT(ISERROR(SEARCH("N/A",B10)))</formula>
    </cfRule>
  </conditionalFormatting>
  <conditionalFormatting sqref="B19:K19">
    <cfRule type="containsText" dxfId="400" priority="163" operator="containsText" text="N/A">
      <formula>NOT(ISERROR(SEARCH("N/A",B19)))</formula>
    </cfRule>
  </conditionalFormatting>
  <conditionalFormatting sqref="B20:K20 M20:P22">
    <cfRule type="containsText" dxfId="399" priority="188" operator="containsText" text="N/A">
      <formula>NOT(ISERROR(SEARCH("N/A",B20)))</formula>
    </cfRule>
  </conditionalFormatting>
  <conditionalFormatting sqref="C9:K9">
    <cfRule type="containsText" dxfId="398" priority="409" operator="containsText" text="N/A">
      <formula>NOT(ISERROR(SEARCH("N/A",C9)))</formula>
    </cfRule>
  </conditionalFormatting>
  <conditionalFormatting sqref="D22:K22 A22:B23">
    <cfRule type="containsText" dxfId="397" priority="228" operator="containsText" text="N/A">
      <formula>NOT(ISERROR(SEARCH("N/A",A22)))</formula>
    </cfRule>
  </conditionalFormatting>
  <conditionalFormatting sqref="D23:P23">
    <cfRule type="containsText" dxfId="396" priority="249" operator="containsText" text="N/A">
      <formula>NOT(ISERROR(SEARCH("N/A",D23)))</formula>
    </cfRule>
  </conditionalFormatting>
  <conditionalFormatting sqref="E5">
    <cfRule type="containsText" dxfId="395" priority="563" operator="containsText" text="In Progress">
      <formula>NOT(ISERROR(SEARCH("In Progress",E5)))</formula>
    </cfRule>
    <cfRule type="containsText" dxfId="394" priority="562" operator="containsText" text="On track">
      <formula>NOT(ISERROR(SEARCH("On track",E5)))</formula>
    </cfRule>
    <cfRule type="containsText" dxfId="393" priority="564" operator="containsText" text="No">
      <formula>NOT(ISERROR(SEARCH("No",E5)))</formula>
    </cfRule>
    <cfRule type="containsText" dxfId="392" priority="565" operator="containsText" text="Off track">
      <formula>NOT(ISERROR(SEARCH("Off track",E5)))</formula>
    </cfRule>
    <cfRule type="containsText" dxfId="391" priority="566" operator="containsText" text="Still in development">
      <formula>NOT(ISERROR(SEARCH("Still in development",E5)))</formula>
    </cfRule>
    <cfRule type="containsText" dxfId="390" priority="567" operator="containsText" text="Yes">
      <formula>NOT(ISERROR(SEARCH("Yes",E5)))</formula>
    </cfRule>
    <cfRule type="containsBlanks" dxfId="389" priority="568">
      <formula>LEN(TRIM(E5))=0</formula>
    </cfRule>
  </conditionalFormatting>
  <conditionalFormatting sqref="E6">
    <cfRule type="containsText" dxfId="388" priority="520" operator="containsText" text="Yes">
      <formula>NOT(ISERROR(SEARCH("Yes",E6)))</formula>
    </cfRule>
    <cfRule type="containsText" dxfId="387" priority="522" operator="containsText" text="In Progress">
      <formula>NOT(ISERROR(SEARCH("In Progress",E6)))</formula>
    </cfRule>
  </conditionalFormatting>
  <conditionalFormatting sqref="E6:E8 E15:E16">
    <cfRule type="expression" dxfId="386" priority="496">
      <formula>$C6="N"</formula>
    </cfRule>
  </conditionalFormatting>
  <conditionalFormatting sqref="E9 M9">
    <cfRule type="containsText" dxfId="385" priority="421" operator="containsText" text="In Progress">
      <formula>NOT(ISERROR(SEARCH("In Progress",E9)))</formula>
    </cfRule>
    <cfRule type="containsText" dxfId="384" priority="422" operator="containsText" text="Yes">
      <formula>NOT(ISERROR(SEARCH("Yes",E9)))</formula>
    </cfRule>
  </conditionalFormatting>
  <conditionalFormatting sqref="E9:E11 G9:G11 I9:I11">
    <cfRule type="expression" dxfId="383" priority="313">
      <formula>$C$9="N"</formula>
    </cfRule>
  </conditionalFormatting>
  <conditionalFormatting sqref="E10 M10">
    <cfRule type="containsText" dxfId="382" priority="392" operator="containsText" text="In Progress">
      <formula>NOT(ISERROR(SEARCH("In Progress",E10)))</formula>
    </cfRule>
    <cfRule type="containsText" dxfId="381" priority="393" operator="containsText" text="Yes">
      <formula>NOT(ISERROR(SEARCH("Yes",E10)))</formula>
    </cfRule>
  </conditionalFormatting>
  <conditionalFormatting sqref="E11 M11">
    <cfRule type="containsText" dxfId="380" priority="331" operator="containsText" text="In Progress">
      <formula>NOT(ISERROR(SEARCH("In Progress",E11)))</formula>
    </cfRule>
    <cfRule type="containsText" dxfId="379" priority="332" operator="containsText" text="Yes">
      <formula>NOT(ISERROR(SEARCH("Yes",E11)))</formula>
    </cfRule>
  </conditionalFormatting>
  <conditionalFormatting sqref="E12">
    <cfRule type="containsText" dxfId="378" priority="288" operator="containsText" text="In Progress">
      <formula>NOT(ISERROR(SEARCH("In Progress",E12)))</formula>
    </cfRule>
    <cfRule type="containsText" dxfId="377" priority="289" operator="containsText" text="No">
      <formula>NOT(ISERROR(SEARCH("No",E12)))</formula>
    </cfRule>
    <cfRule type="containsText" dxfId="376" priority="290" operator="containsText" text="Off track">
      <formula>NOT(ISERROR(SEARCH("Off track",E12)))</formula>
    </cfRule>
    <cfRule type="containsText" dxfId="375" priority="287" operator="containsText" text="On track">
      <formula>NOT(ISERROR(SEARCH("On track",E12)))</formula>
    </cfRule>
    <cfRule type="containsText" dxfId="374" priority="292" operator="containsText" text="Yes">
      <formula>NOT(ISERROR(SEARCH("Yes",E12)))</formula>
    </cfRule>
    <cfRule type="containsBlanks" dxfId="373" priority="293">
      <formula>LEN(TRIM(E12))=0</formula>
    </cfRule>
    <cfRule type="containsText" dxfId="372" priority="291" operator="containsText" text="Still in development">
      <formula>NOT(ISERROR(SEARCH("Still in development",E12)))</formula>
    </cfRule>
  </conditionalFormatting>
  <conditionalFormatting sqref="E13 G13 I13">
    <cfRule type="expression" dxfId="371" priority="294">
      <formula>$C$9="N"</formula>
    </cfRule>
  </conditionalFormatting>
  <conditionalFormatting sqref="E13 M12:M13">
    <cfRule type="containsText" dxfId="370" priority="305" operator="containsText" text="No">
      <formula>NOT(ISERROR(SEARCH("No",E12)))</formula>
    </cfRule>
  </conditionalFormatting>
  <conditionalFormatting sqref="E14">
    <cfRule type="containsBlanks" dxfId="369" priority="114">
      <formula>LEN(TRIM(E14))=0</formula>
    </cfRule>
    <cfRule type="containsText" dxfId="368" priority="113" operator="containsText" text="Yes">
      <formula>NOT(ISERROR(SEARCH("Yes",E14)))</formula>
    </cfRule>
    <cfRule type="containsText" dxfId="367" priority="112" operator="containsText" text="Still in development">
      <formula>NOT(ISERROR(SEARCH("Still in development",E14)))</formula>
    </cfRule>
    <cfRule type="containsText" dxfId="366" priority="111" operator="containsText" text="Off track">
      <formula>NOT(ISERROR(SEARCH("Off track",E14)))</formula>
    </cfRule>
    <cfRule type="containsText" dxfId="365" priority="108" operator="containsText" text="On track">
      <formula>NOT(ISERROR(SEARCH("On track",E14)))</formula>
    </cfRule>
    <cfRule type="containsText" dxfId="364" priority="109" operator="containsText" text="In Progress">
      <formula>NOT(ISERROR(SEARCH("In Progress",E14)))</formula>
    </cfRule>
    <cfRule type="containsText" dxfId="363" priority="110" operator="containsText" text="No">
      <formula>NOT(ISERROR(SEARCH("No",E14)))</formula>
    </cfRule>
  </conditionalFormatting>
  <conditionalFormatting sqref="E15:E16">
    <cfRule type="containsText" dxfId="362" priority="598" operator="containsText" text="Yes">
      <formula>NOT(ISERROR(SEARCH("Yes",E15)))</formula>
    </cfRule>
    <cfRule type="containsText" dxfId="361" priority="597" operator="containsText" text="In Progress">
      <formula>NOT(ISERROR(SEARCH("In Progress",E15)))</formula>
    </cfRule>
    <cfRule type="containsText" dxfId="360" priority="596" operator="containsText" text="No">
      <formula>NOT(ISERROR(SEARCH("No",E15)))</formula>
    </cfRule>
  </conditionalFormatting>
  <conditionalFormatting sqref="E17 M17">
    <cfRule type="containsText" dxfId="359" priority="40" operator="containsText" text="In Progress">
      <formula>NOT(ISERROR(SEARCH("In Progress",E17)))</formula>
    </cfRule>
    <cfRule type="containsText" dxfId="358" priority="39" operator="containsText" text="No">
      <formula>NOT(ISERROR(SEARCH("No",E17)))</formula>
    </cfRule>
    <cfRule type="containsText" dxfId="357" priority="41" operator="containsText" text="Yes">
      <formula>NOT(ISERROR(SEARCH("Yes",E17)))</formula>
    </cfRule>
  </conditionalFormatting>
  <conditionalFormatting sqref="E18">
    <cfRule type="containsText" dxfId="356" priority="135" operator="containsText" text="No">
      <formula>NOT(ISERROR(SEARCH("No",E18)))</formula>
    </cfRule>
    <cfRule type="containsText" dxfId="355" priority="136" operator="containsText" text="In Progress">
      <formula>NOT(ISERROR(SEARCH("In Progress",E18)))</formula>
    </cfRule>
    <cfRule type="containsText" dxfId="354" priority="137" operator="containsText" text="Yes">
      <formula>NOT(ISERROR(SEARCH("Yes",E18)))</formula>
    </cfRule>
  </conditionalFormatting>
  <conditionalFormatting sqref="E19 G19">
    <cfRule type="containsText" dxfId="353" priority="164" operator="containsText" text="No">
      <formula>NOT(ISERROR(SEARCH("No",E19)))</formula>
    </cfRule>
    <cfRule type="containsText" dxfId="352" priority="166" operator="containsText" text="Yes">
      <formula>NOT(ISERROR(SEARCH("Yes",E19)))</formula>
    </cfRule>
    <cfRule type="containsText" dxfId="351" priority="165" operator="containsText" text="In Progress">
      <formula>NOT(ISERROR(SEARCH("In Progress",E19)))</formula>
    </cfRule>
  </conditionalFormatting>
  <conditionalFormatting sqref="E20 G20">
    <cfRule type="containsText" dxfId="350" priority="189" operator="containsText" text="No">
      <formula>NOT(ISERROR(SEARCH("No",E20)))</formula>
    </cfRule>
    <cfRule type="containsText" dxfId="349" priority="190" operator="containsText" text="In Progress">
      <formula>NOT(ISERROR(SEARCH("In Progress",E20)))</formula>
    </cfRule>
    <cfRule type="containsText" dxfId="348" priority="191" operator="containsText" text="Yes">
      <formula>NOT(ISERROR(SEARCH("Yes",E20)))</formula>
    </cfRule>
  </conditionalFormatting>
  <conditionalFormatting sqref="E21 G21">
    <cfRule type="containsText" dxfId="347" priority="210" operator="containsText" text="In Progress">
      <formula>NOT(ISERROR(SEARCH("In Progress",E21)))</formula>
    </cfRule>
    <cfRule type="containsText" dxfId="346" priority="211" operator="containsText" text="Yes">
      <formula>NOT(ISERROR(SEARCH("Yes",E21)))</formula>
    </cfRule>
    <cfRule type="containsText" dxfId="345" priority="209" operator="containsText" text="No">
      <formula>NOT(ISERROR(SEARCH("No",E21)))</formula>
    </cfRule>
  </conditionalFormatting>
  <conditionalFormatting sqref="E22 G22">
    <cfRule type="containsText" dxfId="344" priority="229" operator="containsText" text="No">
      <formula>NOT(ISERROR(SEARCH("No",E22)))</formula>
    </cfRule>
    <cfRule type="containsText" dxfId="343" priority="230" operator="containsText" text="In Progress">
      <formula>NOT(ISERROR(SEARCH("In Progress",E22)))</formula>
    </cfRule>
    <cfRule type="containsText" dxfId="342" priority="231" operator="containsText" text="Yes">
      <formula>NOT(ISERROR(SEARCH("Yes",E22)))</formula>
    </cfRule>
  </conditionalFormatting>
  <conditionalFormatting sqref="E23 G23">
    <cfRule type="containsText" dxfId="341" priority="250" operator="containsText" text="No">
      <formula>NOT(ISERROR(SEARCH("No",E23)))</formula>
    </cfRule>
    <cfRule type="containsText" dxfId="340" priority="251" operator="containsText" text="In Progress">
      <formula>NOT(ISERROR(SEARCH("In Progress",E23)))</formula>
    </cfRule>
    <cfRule type="containsText" dxfId="339" priority="252" operator="containsText" text="Yes">
      <formula>NOT(ISERROR(SEARCH("Yes",E23)))</formula>
    </cfRule>
  </conditionalFormatting>
  <conditionalFormatting sqref="E24">
    <cfRule type="containsText" dxfId="338" priority="431" operator="containsText" text="Yes">
      <formula>NOT(ISERROR(SEARCH("Yes",E24)))</formula>
    </cfRule>
    <cfRule type="containsBlanks" dxfId="337" priority="432">
      <formula>LEN(TRIM(E24))=0</formula>
    </cfRule>
    <cfRule type="containsText" dxfId="336" priority="436" operator="containsText" text="In Progress">
      <formula>NOT(ISERROR(SEARCH("In Progress",E24)))</formula>
    </cfRule>
    <cfRule type="containsText" dxfId="335" priority="430" operator="containsText" text="Still in development">
      <formula>NOT(ISERROR(SEARCH("Still in development",E24)))</formula>
    </cfRule>
    <cfRule type="containsText" dxfId="334" priority="426" operator="containsText" text="On track">
      <formula>NOT(ISERROR(SEARCH("On track",E24)))</formula>
    </cfRule>
    <cfRule type="containsText" dxfId="333" priority="427" operator="containsText" text="In Progress">
      <formula>NOT(ISERROR(SEARCH("In Progress",E24)))</formula>
    </cfRule>
    <cfRule type="containsText" dxfId="332" priority="429" operator="containsText" text="Off track">
      <formula>NOT(ISERROR(SEARCH("Off track",E24)))</formula>
    </cfRule>
    <cfRule type="containsText" dxfId="331" priority="434" operator="containsText" text="Yes">
      <formula>NOT(ISERROR(SEARCH("Yes",E24)))</formula>
    </cfRule>
    <cfRule type="containsText" dxfId="330" priority="435" operator="containsText" text="No">
      <formula>NOT(ISERROR(SEARCH("No",E24)))</formula>
    </cfRule>
    <cfRule type="containsText" dxfId="329" priority="428" operator="containsText" text="No">
      <formula>NOT(ISERROR(SEARCH("No",E24)))</formula>
    </cfRule>
  </conditionalFormatting>
  <conditionalFormatting sqref="F24:G24">
    <cfRule type="containsText" dxfId="328" priority="444" operator="containsText" text="N/A">
      <formula>NOT(ISERROR(SEARCH("N/A",F24)))</formula>
    </cfRule>
  </conditionalFormatting>
  <conditionalFormatting sqref="G5">
    <cfRule type="containsText" dxfId="327" priority="557" operator="containsText" text="No">
      <formula>NOT(ISERROR(SEARCH("No",G5)))</formula>
    </cfRule>
    <cfRule type="containsText" dxfId="326" priority="556" operator="containsText" text="In Progress">
      <formula>NOT(ISERROR(SEARCH("In Progress",G5)))</formula>
    </cfRule>
    <cfRule type="containsText" dxfId="325" priority="555" operator="containsText" text="On track">
      <formula>NOT(ISERROR(SEARCH("On track",G5)))</formula>
    </cfRule>
    <cfRule type="containsBlanks" dxfId="324" priority="561">
      <formula>LEN(TRIM(G5))=0</formula>
    </cfRule>
    <cfRule type="containsText" dxfId="323" priority="560" operator="containsText" text="Yes">
      <formula>NOT(ISERROR(SEARCH("Yes",G5)))</formula>
    </cfRule>
    <cfRule type="containsText" dxfId="322" priority="559" operator="containsText" text="Still in development">
      <formula>NOT(ISERROR(SEARCH("Still in development",G5)))</formula>
    </cfRule>
    <cfRule type="containsText" dxfId="321" priority="558" operator="containsText" text="Off track">
      <formula>NOT(ISERROR(SEARCH("Off track",G5)))</formula>
    </cfRule>
  </conditionalFormatting>
  <conditionalFormatting sqref="G6">
    <cfRule type="containsText" dxfId="320" priority="521" operator="containsText" text="Yes">
      <formula>NOT(ISERROR(SEARCH("Yes",G6)))</formula>
    </cfRule>
    <cfRule type="containsText" dxfId="319" priority="523" operator="containsText" text="In Progress">
      <formula>NOT(ISERROR(SEARCH("In Progress",G6)))</formula>
    </cfRule>
  </conditionalFormatting>
  <conditionalFormatting sqref="G9">
    <cfRule type="containsText" dxfId="318" priority="418" operator="containsText" text="In Progress">
      <formula>NOT(ISERROR(SEARCH("In Progress",G9)))</formula>
    </cfRule>
    <cfRule type="containsText" dxfId="317" priority="419" operator="containsText" text="Yes">
      <formula>NOT(ISERROR(SEARCH("Yes",G9)))</formula>
    </cfRule>
    <cfRule type="containsText" dxfId="316" priority="417" operator="containsText" text="No">
      <formula>NOT(ISERROR(SEARCH("No",G9)))</formula>
    </cfRule>
  </conditionalFormatting>
  <conditionalFormatting sqref="G10">
    <cfRule type="containsText" dxfId="315" priority="388" operator="containsText" text="No">
      <formula>NOT(ISERROR(SEARCH("No",G10)))</formula>
    </cfRule>
    <cfRule type="containsText" dxfId="314" priority="389" operator="containsText" text="In Progress">
      <formula>NOT(ISERROR(SEARCH("In Progress",G10)))</formula>
    </cfRule>
    <cfRule type="containsText" dxfId="313" priority="390" operator="containsText" text="Yes">
      <formula>NOT(ISERROR(SEARCH("Yes",G10)))</formula>
    </cfRule>
  </conditionalFormatting>
  <conditionalFormatting sqref="G11">
    <cfRule type="containsText" dxfId="312" priority="314" operator="containsText" text="No">
      <formula>NOT(ISERROR(SEARCH("No",G11)))</formula>
    </cfRule>
    <cfRule type="containsText" dxfId="311" priority="315" operator="containsText" text="In Progress">
      <formula>NOT(ISERROR(SEARCH("In Progress",G11)))</formula>
    </cfRule>
    <cfRule type="containsText" dxfId="310" priority="316" operator="containsText" text="Yes">
      <formula>NOT(ISERROR(SEARCH("Yes",G11)))</formula>
    </cfRule>
  </conditionalFormatting>
  <conditionalFormatting sqref="G12">
    <cfRule type="containsBlanks" dxfId="309" priority="286">
      <formula>LEN(TRIM(G12))=0</formula>
    </cfRule>
    <cfRule type="containsText" dxfId="308" priority="283" operator="containsText" text="Off track">
      <formula>NOT(ISERROR(SEARCH("Off track",G12)))</formula>
    </cfRule>
    <cfRule type="containsText" dxfId="307" priority="280" operator="containsText" text="On track">
      <formula>NOT(ISERROR(SEARCH("On track",G12)))</formula>
    </cfRule>
    <cfRule type="containsText" dxfId="306" priority="281" operator="containsText" text="In Progress">
      <formula>NOT(ISERROR(SEARCH("In Progress",G12)))</formula>
    </cfRule>
    <cfRule type="containsText" dxfId="305" priority="282" operator="containsText" text="No">
      <formula>NOT(ISERROR(SEARCH("No",G12)))</formula>
    </cfRule>
    <cfRule type="containsText" dxfId="304" priority="284" operator="containsText" text="Still in development">
      <formula>NOT(ISERROR(SEARCH("Still in development",G12)))</formula>
    </cfRule>
    <cfRule type="containsText" dxfId="303" priority="285" operator="containsText" text="Yes">
      <formula>NOT(ISERROR(SEARCH("Yes",G12)))</formula>
    </cfRule>
  </conditionalFormatting>
  <conditionalFormatting sqref="G13">
    <cfRule type="containsText" dxfId="302" priority="302" operator="containsText" text="No">
      <formula>NOT(ISERROR(SEARCH("No",G13)))</formula>
    </cfRule>
    <cfRule type="containsText" dxfId="301" priority="304" operator="containsText" text="Yes">
      <formula>NOT(ISERROR(SEARCH("Yes",G13)))</formula>
    </cfRule>
    <cfRule type="containsText" dxfId="300" priority="303" operator="containsText" text="In Progress">
      <formula>NOT(ISERROR(SEARCH("In Progress",G13)))</formula>
    </cfRule>
  </conditionalFormatting>
  <conditionalFormatting sqref="G14">
    <cfRule type="containsText" dxfId="299" priority="103" operator="containsText" text="No">
      <formula>NOT(ISERROR(SEARCH("No",G14)))</formula>
    </cfRule>
    <cfRule type="containsText" dxfId="298" priority="102" operator="containsText" text="In Progress">
      <formula>NOT(ISERROR(SEARCH("In Progress",G14)))</formula>
    </cfRule>
    <cfRule type="containsText" dxfId="297" priority="101" operator="containsText" text="On track">
      <formula>NOT(ISERROR(SEARCH("On track",G14)))</formula>
    </cfRule>
    <cfRule type="containsText" dxfId="296" priority="104" operator="containsText" text="Off track">
      <formula>NOT(ISERROR(SEARCH("Off track",G14)))</formula>
    </cfRule>
    <cfRule type="containsText" dxfId="295" priority="105" operator="containsText" text="Still in development">
      <formula>NOT(ISERROR(SEARCH("Still in development",G14)))</formula>
    </cfRule>
    <cfRule type="containsText" dxfId="294" priority="106" operator="containsText" text="Yes">
      <formula>NOT(ISERROR(SEARCH("Yes",G14)))</formula>
    </cfRule>
    <cfRule type="containsBlanks" dxfId="293" priority="107">
      <formula>LEN(TRIM(G14))=0</formula>
    </cfRule>
  </conditionalFormatting>
  <conditionalFormatting sqref="G15:G16">
    <cfRule type="containsText" dxfId="292" priority="593" operator="containsText" text="No">
      <formula>NOT(ISERROR(SEARCH("No",G15)))</formula>
    </cfRule>
    <cfRule type="containsText" dxfId="291" priority="594" operator="containsText" text="In Progress">
      <formula>NOT(ISERROR(SEARCH("In Progress",G15)))</formula>
    </cfRule>
    <cfRule type="containsText" dxfId="290" priority="595" operator="containsText" text="Yes">
      <formula>NOT(ISERROR(SEARCH("Yes",G15)))</formula>
    </cfRule>
  </conditionalFormatting>
  <conditionalFormatting sqref="G16">
    <cfRule type="containsText" dxfId="289" priority="55" operator="containsText" text="In Progress">
      <formula>NOT(ISERROR(SEARCH("In Progress",G16)))</formula>
    </cfRule>
    <cfRule type="expression" dxfId="288" priority="53">
      <formula>$C16="N"</formula>
    </cfRule>
    <cfRule type="containsText" dxfId="287" priority="54" operator="containsText" text="No">
      <formula>NOT(ISERROR(SEARCH("No",G16)))</formula>
    </cfRule>
    <cfRule type="containsText" dxfId="286" priority="56" operator="containsText" text="Yes">
      <formula>NOT(ISERROR(SEARCH("Yes",G16)))</formula>
    </cfRule>
  </conditionalFormatting>
  <conditionalFormatting sqref="G17">
    <cfRule type="containsText" dxfId="285" priority="22" operator="containsText" text="In Progress">
      <formula>NOT(ISERROR(SEARCH("In Progress",G17)))</formula>
    </cfRule>
    <cfRule type="containsText" dxfId="284" priority="36" operator="containsText" text="No">
      <formula>NOT(ISERROR(SEARCH("No",G17)))</formula>
    </cfRule>
    <cfRule type="containsText" dxfId="283" priority="37" operator="containsText" text="In Progress">
      <formula>NOT(ISERROR(SEARCH("In Progress",G17)))</formula>
    </cfRule>
    <cfRule type="containsText" dxfId="282" priority="23" operator="containsText" text="Yes">
      <formula>NOT(ISERROR(SEARCH("Yes",G17)))</formula>
    </cfRule>
    <cfRule type="containsText" dxfId="281" priority="38" operator="containsText" text="Yes">
      <formula>NOT(ISERROR(SEARCH("Yes",G17)))</formula>
    </cfRule>
    <cfRule type="containsText" dxfId="280" priority="21" operator="containsText" text="No">
      <formula>NOT(ISERROR(SEARCH("No",G17)))</formula>
    </cfRule>
  </conditionalFormatting>
  <conditionalFormatting sqref="G17:G18 I17:I18 E17:E18">
    <cfRule type="expression" dxfId="279" priority="28">
      <formula>$C$9="N"</formula>
    </cfRule>
  </conditionalFormatting>
  <conditionalFormatting sqref="G17:G23 E17:E23">
    <cfRule type="expression" dxfId="278" priority="25">
      <formula>$C17="N"</formula>
    </cfRule>
  </conditionalFormatting>
  <conditionalFormatting sqref="G18">
    <cfRule type="containsText" dxfId="277" priority="133" operator="containsText" text="In Progress">
      <formula>NOT(ISERROR(SEARCH("In Progress",G18)))</formula>
    </cfRule>
    <cfRule type="containsText" dxfId="276" priority="134" operator="containsText" text="Yes">
      <formula>NOT(ISERROR(SEARCH("Yes",G18)))</formula>
    </cfRule>
    <cfRule type="containsText" dxfId="275" priority="132" operator="containsText" text="No">
      <formula>NOT(ISERROR(SEARCH("No",G18)))</formula>
    </cfRule>
  </conditionalFormatting>
  <conditionalFormatting sqref="G24">
    <cfRule type="containsText" dxfId="274" priority="447" operator="containsText" text="In Progress">
      <formula>NOT(ISERROR(SEARCH("In Progress",G24)))</formula>
    </cfRule>
    <cfRule type="containsText" dxfId="273" priority="446" operator="containsText" text="No">
      <formula>NOT(ISERROR(SEARCH("No",G24)))</formula>
    </cfRule>
    <cfRule type="containsBlanks" dxfId="272" priority="443">
      <formula>LEN(TRIM(G24))=0</formula>
    </cfRule>
    <cfRule type="containsText" dxfId="271" priority="445" operator="containsText" text="Yes">
      <formula>NOT(ISERROR(SEARCH("Yes",G24)))</formula>
    </cfRule>
    <cfRule type="containsText" dxfId="270" priority="439" operator="containsText" text="No">
      <formula>NOT(ISERROR(SEARCH("No",G24)))</formula>
    </cfRule>
    <cfRule type="containsText" dxfId="269" priority="438" operator="containsText" text="In Progress">
      <formula>NOT(ISERROR(SEARCH("In Progress",G24)))</formula>
    </cfRule>
    <cfRule type="containsText" dxfId="268" priority="440" operator="containsText" text="Off track">
      <formula>NOT(ISERROR(SEARCH("Off track",G24)))</formula>
    </cfRule>
    <cfRule type="containsText" dxfId="267" priority="437" operator="containsText" text="On track">
      <formula>NOT(ISERROR(SEARCH("On track",G24)))</formula>
    </cfRule>
    <cfRule type="containsText" dxfId="266" priority="441" operator="containsText" text="Still in development">
      <formula>NOT(ISERROR(SEARCH("Still in development",G24)))</formula>
    </cfRule>
    <cfRule type="containsText" dxfId="265" priority="442" operator="containsText" text="Yes">
      <formula>NOT(ISERROR(SEARCH("Yes",G24)))</formula>
    </cfRule>
  </conditionalFormatting>
  <conditionalFormatting sqref="H24:I24">
    <cfRule type="containsText" dxfId="264" priority="455" operator="containsText" text="N/A">
      <formula>NOT(ISERROR(SEARCH("N/A",H24)))</formula>
    </cfRule>
  </conditionalFormatting>
  <conditionalFormatting sqref="I5">
    <cfRule type="containsText" dxfId="263" priority="552" operator="containsText" text="Still in development">
      <formula>NOT(ISERROR(SEARCH("Still in development",I5)))</formula>
    </cfRule>
    <cfRule type="containsText" dxfId="262" priority="551" operator="containsText" text="Off track">
      <formula>NOT(ISERROR(SEARCH("Off track",I5)))</formula>
    </cfRule>
    <cfRule type="containsText" dxfId="261" priority="549" operator="containsText" text="In Progress">
      <formula>NOT(ISERROR(SEARCH("In Progress",I5)))</formula>
    </cfRule>
    <cfRule type="containsText" dxfId="260" priority="550" operator="containsText" text="No">
      <formula>NOT(ISERROR(SEARCH("No",I5)))</formula>
    </cfRule>
    <cfRule type="containsText" dxfId="259" priority="548" operator="containsText" text="On track">
      <formula>NOT(ISERROR(SEARCH("On track",I5)))</formula>
    </cfRule>
    <cfRule type="containsBlanks" dxfId="258" priority="554">
      <formula>LEN(TRIM(I5))=0</formula>
    </cfRule>
    <cfRule type="containsText" dxfId="257" priority="553" operator="containsText" text="Yes">
      <formula>NOT(ISERROR(SEARCH("Yes",I5)))</formula>
    </cfRule>
  </conditionalFormatting>
  <conditionalFormatting sqref="I7">
    <cfRule type="containsText" dxfId="256" priority="519" operator="containsText" text="In Progress">
      <formula>NOT(ISERROR(SEARCH("In Progress",I7)))</formula>
    </cfRule>
    <cfRule type="containsText" dxfId="255" priority="518" operator="containsText" text="Yes">
      <formula>NOT(ISERROR(SEARCH("Yes",I7)))</formula>
    </cfRule>
  </conditionalFormatting>
  <conditionalFormatting sqref="I9">
    <cfRule type="containsText" dxfId="254" priority="411" operator="containsText" text="No">
      <formula>NOT(ISERROR(SEARCH("No",I9)))</formula>
    </cfRule>
    <cfRule type="containsText" dxfId="253" priority="412" operator="containsText" text="In Progress">
      <formula>NOT(ISERROR(SEARCH("In Progress",I9)))</formula>
    </cfRule>
    <cfRule type="containsText" dxfId="252" priority="413" operator="containsText" text="Yes">
      <formula>NOT(ISERROR(SEARCH("Yes",I9)))</formula>
    </cfRule>
  </conditionalFormatting>
  <conditionalFormatting sqref="I9:I13 E9:E14 G9:G14">
    <cfRule type="expression" dxfId="251" priority="92">
      <formula>$C9="N"</formula>
    </cfRule>
  </conditionalFormatting>
  <conditionalFormatting sqref="I10">
    <cfRule type="containsText" dxfId="250" priority="384" operator="containsText" text="Yes">
      <formula>NOT(ISERROR(SEARCH("Yes",I10)))</formula>
    </cfRule>
    <cfRule type="containsText" dxfId="249" priority="383" operator="containsText" text="In Progress">
      <formula>NOT(ISERROR(SEARCH("In Progress",I10)))</formula>
    </cfRule>
    <cfRule type="containsText" dxfId="248" priority="382" operator="containsText" text="No">
      <formula>NOT(ISERROR(SEARCH("No",I10)))</formula>
    </cfRule>
  </conditionalFormatting>
  <conditionalFormatting sqref="I11">
    <cfRule type="containsText" dxfId="247" priority="326" operator="containsText" text="Yes">
      <formula>NOT(ISERROR(SEARCH("Yes",I11)))</formula>
    </cfRule>
    <cfRule type="containsText" dxfId="246" priority="325" operator="containsText" text="In Progress">
      <formula>NOT(ISERROR(SEARCH("In Progress",I11)))</formula>
    </cfRule>
    <cfRule type="containsText" dxfId="245" priority="324" operator="containsText" text="No">
      <formula>NOT(ISERROR(SEARCH("No",I11)))</formula>
    </cfRule>
  </conditionalFormatting>
  <conditionalFormatting sqref="I12">
    <cfRule type="containsText" dxfId="244" priority="278" operator="containsText" text="Yes">
      <formula>NOT(ISERROR(SEARCH("Yes",I12)))</formula>
    </cfRule>
    <cfRule type="containsText" dxfId="243" priority="274" operator="containsText" text="In Progress">
      <formula>NOT(ISERROR(SEARCH("In Progress",I12)))</formula>
    </cfRule>
    <cfRule type="containsText" dxfId="242" priority="273" operator="containsText" text="On track">
      <formula>NOT(ISERROR(SEARCH("On track",I12)))</formula>
    </cfRule>
    <cfRule type="containsText" dxfId="241" priority="276" operator="containsText" text="Off track">
      <formula>NOT(ISERROR(SEARCH("Off track",I12)))</formula>
    </cfRule>
    <cfRule type="containsBlanks" dxfId="240" priority="279">
      <formula>LEN(TRIM(I12))=0</formula>
    </cfRule>
    <cfRule type="containsText" dxfId="239" priority="277" operator="containsText" text="Still in development">
      <formula>NOT(ISERROR(SEARCH("Still in development",I12)))</formula>
    </cfRule>
    <cfRule type="containsText" dxfId="238" priority="275" operator="containsText" text="No">
      <formula>NOT(ISERROR(SEARCH("No",I12)))</formula>
    </cfRule>
  </conditionalFormatting>
  <conditionalFormatting sqref="I13">
    <cfRule type="containsText" dxfId="237" priority="297" operator="containsText" text="In Progress">
      <formula>NOT(ISERROR(SEARCH("In Progress",I13)))</formula>
    </cfRule>
    <cfRule type="containsText" dxfId="236" priority="298" operator="containsText" text="Yes">
      <formula>NOT(ISERROR(SEARCH("Yes",I13)))</formula>
    </cfRule>
    <cfRule type="containsText" dxfId="235" priority="296" operator="containsText" text="No">
      <formula>NOT(ISERROR(SEARCH("No",I13)))</formula>
    </cfRule>
  </conditionalFormatting>
  <conditionalFormatting sqref="I14:I16">
    <cfRule type="containsText" dxfId="234" priority="52" operator="containsText" text="Yes">
      <formula>NOT(ISERROR(SEARCH("Yes",I14)))</formula>
    </cfRule>
    <cfRule type="expression" dxfId="233" priority="49">
      <formula>$C14="N"</formula>
    </cfRule>
    <cfRule type="containsText" dxfId="232" priority="50" operator="containsText" text="No">
      <formula>NOT(ISERROR(SEARCH("No",I14)))</formula>
    </cfRule>
    <cfRule type="containsText" dxfId="231" priority="51" operator="containsText" text="In Progress">
      <formula>NOT(ISERROR(SEARCH("In Progress",I14)))</formula>
    </cfRule>
    <cfRule type="containsText" dxfId="230" priority="589" operator="containsText" text="Yes">
      <formula>NOT(ISERROR(SEARCH("Yes",I14)))</formula>
    </cfRule>
    <cfRule type="containsText" dxfId="229" priority="587" operator="containsText" text="No">
      <formula>NOT(ISERROR(SEARCH("No",I14)))</formula>
    </cfRule>
    <cfRule type="containsText" dxfId="228" priority="588" operator="containsText" text="In Progress">
      <formula>NOT(ISERROR(SEARCH("In Progress",I14)))</formula>
    </cfRule>
  </conditionalFormatting>
  <conditionalFormatting sqref="I17">
    <cfRule type="containsText" dxfId="227" priority="15" operator="containsText" text="No">
      <formula>NOT(ISERROR(SEARCH("No",I17)))</formula>
    </cfRule>
    <cfRule type="containsText" dxfId="226" priority="31" operator="containsText" text="In Progress">
      <formula>NOT(ISERROR(SEARCH("In Progress",I17)))</formula>
    </cfRule>
    <cfRule type="containsText" dxfId="225" priority="16" operator="containsText" text="In Progress">
      <formula>NOT(ISERROR(SEARCH("In Progress",I17)))</formula>
    </cfRule>
    <cfRule type="containsText" dxfId="224" priority="17" operator="containsText" text="Yes">
      <formula>NOT(ISERROR(SEARCH("Yes",I17)))</formula>
    </cfRule>
    <cfRule type="containsText" dxfId="223" priority="18" operator="containsText" text="No">
      <formula>NOT(ISERROR(SEARCH("No",I17)))</formula>
    </cfRule>
    <cfRule type="containsText" dxfId="222" priority="19" operator="containsText" text="In Progress">
      <formula>NOT(ISERROR(SEARCH("In Progress",I17)))</formula>
    </cfRule>
    <cfRule type="containsText" dxfId="221" priority="20" operator="containsText" text="Yes">
      <formula>NOT(ISERROR(SEARCH("Yes",I17)))</formula>
    </cfRule>
    <cfRule type="containsText" dxfId="220" priority="30" operator="containsText" text="No">
      <formula>NOT(ISERROR(SEARCH("No",I17)))</formula>
    </cfRule>
    <cfRule type="containsText" dxfId="219" priority="32" operator="containsText" text="Yes">
      <formula>NOT(ISERROR(SEARCH("Yes",I17)))</formula>
    </cfRule>
  </conditionalFormatting>
  <conditionalFormatting sqref="I17:I23 M17:M23">
    <cfRule type="expression" dxfId="218" priority="27">
      <formula>$C17="N"</formula>
    </cfRule>
  </conditionalFormatting>
  <conditionalFormatting sqref="I18">
    <cfRule type="containsText" dxfId="217" priority="127" operator="containsText" text="In Progress">
      <formula>NOT(ISERROR(SEARCH("In Progress",I18)))</formula>
    </cfRule>
    <cfRule type="containsText" dxfId="216" priority="128" operator="containsText" text="Yes">
      <formula>NOT(ISERROR(SEARCH("Yes",I18)))</formula>
    </cfRule>
    <cfRule type="containsText" dxfId="215" priority="126" operator="containsText" text="No">
      <formula>NOT(ISERROR(SEARCH("No",I18)))</formula>
    </cfRule>
  </conditionalFormatting>
  <conditionalFormatting sqref="I19">
    <cfRule type="containsText" dxfId="214" priority="168" operator="containsText" text="Incomplete">
      <formula>NOT(ISERROR(SEARCH("Incomplete",I19)))</formula>
    </cfRule>
    <cfRule type="containsText" dxfId="213" priority="169" operator="containsText" text="Yes">
      <formula>NOT(ISERROR(SEARCH("Yes",I19)))</formula>
    </cfRule>
  </conditionalFormatting>
  <conditionalFormatting sqref="I19:I22">
    <cfRule type="containsText" dxfId="212" priority="167" operator="containsText" text="No">
      <formula>NOT(ISERROR(SEARCH("No",I19)))</formula>
    </cfRule>
  </conditionalFormatting>
  <conditionalFormatting sqref="I20:I22">
    <cfRule type="containsText" dxfId="211" priority="186" operator="containsText" text="In Progress">
      <formula>NOT(ISERROR(SEARCH("In Progress",I20)))</formula>
    </cfRule>
    <cfRule type="containsText" dxfId="210" priority="187" operator="containsText" text="Yes">
      <formula>NOT(ISERROR(SEARCH("Yes",I20)))</formula>
    </cfRule>
  </conditionalFormatting>
  <conditionalFormatting sqref="I23">
    <cfRule type="containsText" dxfId="209" priority="253" operator="containsText" text="No">
      <formula>NOT(ISERROR(SEARCH("No",I23)))</formula>
    </cfRule>
    <cfRule type="containsText" dxfId="208" priority="254" operator="containsText" text="Incomplete">
      <formula>NOT(ISERROR(SEARCH("Incomplete",I23)))</formula>
    </cfRule>
    <cfRule type="containsText" dxfId="207" priority="255" operator="containsText" text="Yes">
      <formula>NOT(ISERROR(SEARCH("Yes",I23)))</formula>
    </cfRule>
  </conditionalFormatting>
  <conditionalFormatting sqref="I24">
    <cfRule type="containsText" dxfId="206" priority="453" operator="containsText" text="Yes">
      <formula>NOT(ISERROR(SEARCH("Yes",I24)))</formula>
    </cfRule>
    <cfRule type="containsText" dxfId="205" priority="456" operator="containsText" text="Yes">
      <formula>NOT(ISERROR(SEARCH("Yes",I24)))</formula>
    </cfRule>
    <cfRule type="containsText" dxfId="204" priority="457" operator="containsText" text="No">
      <formula>NOT(ISERROR(SEARCH("No",I24)))</formula>
    </cfRule>
    <cfRule type="containsText" dxfId="203" priority="458" operator="containsText" text="In Progress">
      <formula>NOT(ISERROR(SEARCH("In Progress",I24)))</formula>
    </cfRule>
    <cfRule type="containsBlanks" dxfId="202" priority="454">
      <formula>LEN(TRIM(I24))=0</formula>
    </cfRule>
    <cfRule type="containsText" dxfId="201" priority="448" operator="containsText" text="On track">
      <formula>NOT(ISERROR(SEARCH("On track",I24)))</formula>
    </cfRule>
    <cfRule type="containsText" dxfId="200" priority="449" operator="containsText" text="In Progress">
      <formula>NOT(ISERROR(SEARCH("In Progress",I24)))</formula>
    </cfRule>
    <cfRule type="containsText" dxfId="199" priority="450" operator="containsText" text="No">
      <formula>NOT(ISERROR(SEARCH("No",I24)))</formula>
    </cfRule>
    <cfRule type="containsText" dxfId="198" priority="451" operator="containsText" text="Off track">
      <formula>NOT(ISERROR(SEARCH("Off track",I24)))</formula>
    </cfRule>
    <cfRule type="containsText" dxfId="197" priority="452" operator="containsText" text="Still in development">
      <formula>NOT(ISERROR(SEARCH("Still in development",I24)))</formula>
    </cfRule>
  </conditionalFormatting>
  <conditionalFormatting sqref="I11:P11">
    <cfRule type="containsText" dxfId="196" priority="323" operator="containsText" text="N/A">
      <formula>NOT(ISERROR(SEARCH("N/A",I11)))</formula>
    </cfRule>
  </conditionalFormatting>
  <conditionalFormatting sqref="J24:K24">
    <cfRule type="containsText" dxfId="195" priority="466" operator="containsText" text="N/A">
      <formula>NOT(ISERROR(SEARCH("N/A",J24)))</formula>
    </cfRule>
  </conditionalFormatting>
  <conditionalFormatting sqref="J14:P14">
    <cfRule type="containsText" dxfId="194" priority="84" operator="containsText" text="N/A">
      <formula>NOT(ISERROR(SEARCH("N/A",J14)))</formula>
    </cfRule>
  </conditionalFormatting>
  <conditionalFormatting sqref="K5">
    <cfRule type="containsText" dxfId="193" priority="546" operator="containsText" text="Yes">
      <formula>NOT(ISERROR(SEARCH("Yes",K5)))</formula>
    </cfRule>
    <cfRule type="containsText" dxfId="192" priority="545" operator="containsText" text="Still in development">
      <formula>NOT(ISERROR(SEARCH("Still in development",K5)))</formula>
    </cfRule>
    <cfRule type="containsText" dxfId="191" priority="542" operator="containsText" text="In Progress">
      <formula>NOT(ISERROR(SEARCH("In Progress",K5)))</formula>
    </cfRule>
    <cfRule type="containsText" dxfId="190" priority="544" operator="containsText" text="Off track">
      <formula>NOT(ISERROR(SEARCH("Off track",K5)))</formula>
    </cfRule>
    <cfRule type="containsBlanks" dxfId="189" priority="547">
      <formula>LEN(TRIM(K5))=0</formula>
    </cfRule>
    <cfRule type="containsText" dxfId="188" priority="543" operator="containsText" text="No">
      <formula>NOT(ISERROR(SEARCH("No",K5)))</formula>
    </cfRule>
    <cfRule type="containsText" dxfId="187" priority="541" operator="containsText" text="On track">
      <formula>NOT(ISERROR(SEARCH("On track",K5)))</formula>
    </cfRule>
  </conditionalFormatting>
  <conditionalFormatting sqref="K7">
    <cfRule type="containsText" dxfId="186" priority="524" operator="containsText" text="No">
      <formula>NOT(ISERROR(SEARCH("No",K7)))</formula>
    </cfRule>
    <cfRule type="containsText" dxfId="185" priority="526" operator="containsText" text="Yes">
      <formula>NOT(ISERROR(SEARCH("Yes",K7)))</formula>
    </cfRule>
    <cfRule type="containsText" dxfId="184" priority="525" operator="containsText" text="In Progress">
      <formula>NOT(ISERROR(SEARCH("In Progress",K7)))</formula>
    </cfRule>
  </conditionalFormatting>
  <conditionalFormatting sqref="K9">
    <cfRule type="containsText" dxfId="183" priority="415" operator="containsText" text="In Progress">
      <formula>NOT(ISERROR(SEARCH("In Progress",K9)))</formula>
    </cfRule>
    <cfRule type="containsText" dxfId="182" priority="416" operator="containsText" text="Yes">
      <formula>NOT(ISERROR(SEARCH("Yes",K9)))</formula>
    </cfRule>
    <cfRule type="containsText" dxfId="181" priority="414" operator="containsText" text="No">
      <formula>NOT(ISERROR(SEARCH("No",K9)))</formula>
    </cfRule>
  </conditionalFormatting>
  <conditionalFormatting sqref="K9:K10">
    <cfRule type="containsText" dxfId="180" priority="385" operator="containsText" text="No">
      <formula>NOT(ISERROR(SEARCH("No",K9)))</formula>
    </cfRule>
    <cfRule type="containsText" dxfId="179" priority="387" operator="containsText" text="Yes">
      <formula>NOT(ISERROR(SEARCH("Yes",K9)))</formula>
    </cfRule>
    <cfRule type="containsText" dxfId="178" priority="386" operator="containsText" text="In Progress">
      <formula>NOT(ISERROR(SEARCH("In Progress",K9)))</formula>
    </cfRule>
  </conditionalFormatting>
  <conditionalFormatting sqref="K10:K11">
    <cfRule type="containsText" dxfId="177" priority="328" operator="containsText" text="In Progress">
      <formula>NOT(ISERROR(SEARCH("In Progress",K10)))</formula>
    </cfRule>
    <cfRule type="containsText" dxfId="176" priority="327" operator="containsText" text="No">
      <formula>NOT(ISERROR(SEARCH("No",K10)))</formula>
    </cfRule>
    <cfRule type="containsText" dxfId="175" priority="329" operator="containsText" text="Yes">
      <formula>NOT(ISERROR(SEARCH("Yes",K10)))</formula>
    </cfRule>
  </conditionalFormatting>
  <conditionalFormatting sqref="K11:K13">
    <cfRule type="containsText" dxfId="174" priority="299" operator="containsText" text="No">
      <formula>NOT(ISERROR(SEARCH("No",K11)))</formula>
    </cfRule>
    <cfRule type="containsText" dxfId="173" priority="300" operator="containsText" text="In Progress">
      <formula>NOT(ISERROR(SEARCH("In Progress",K11)))</formula>
    </cfRule>
    <cfRule type="containsText" dxfId="172" priority="301" operator="containsText" text="Yes">
      <formula>NOT(ISERROR(SEARCH("Yes",K11)))</formula>
    </cfRule>
  </conditionalFormatting>
  <conditionalFormatting sqref="K14">
    <cfRule type="containsText" dxfId="171" priority="118" operator="containsText" text="In Progress">
      <formula>NOT(ISERROR(SEARCH("In Progress",K14)))</formula>
    </cfRule>
    <cfRule type="containsText" dxfId="170" priority="117" operator="containsText" text="No">
      <formula>NOT(ISERROR(SEARCH("No",K14)))</formula>
    </cfRule>
    <cfRule type="containsText" dxfId="169" priority="119" operator="containsText" text="Yes">
      <formula>NOT(ISERROR(SEARCH("Yes",K14)))</formula>
    </cfRule>
  </conditionalFormatting>
  <conditionalFormatting sqref="K15:K16">
    <cfRule type="containsText" dxfId="168" priority="590" operator="containsText" text="No">
      <formula>NOT(ISERROR(SEARCH("No",K15)))</formula>
    </cfRule>
    <cfRule type="containsText" dxfId="167" priority="591" operator="containsText" text="In Progress">
      <formula>NOT(ISERROR(SEARCH("In Progress",K15)))</formula>
    </cfRule>
    <cfRule type="containsText" dxfId="166" priority="592" operator="containsText" text="Yes">
      <formula>NOT(ISERROR(SEARCH("Yes",K15)))</formula>
    </cfRule>
    <cfRule type="expression" dxfId="165" priority="45">
      <formula>$C15="N"</formula>
    </cfRule>
    <cfRule type="containsText" dxfId="164" priority="48" operator="containsText" text="Yes">
      <formula>NOT(ISERROR(SEARCH("Yes",K15)))</formula>
    </cfRule>
    <cfRule type="containsText" dxfId="163" priority="47" operator="containsText" text="In Progress">
      <formula>NOT(ISERROR(SEARCH("In Progress",K15)))</formula>
    </cfRule>
    <cfRule type="containsText" dxfId="162" priority="46" operator="containsText" text="No">
      <formula>NOT(ISERROR(SEARCH("No",K15)))</formula>
    </cfRule>
  </conditionalFormatting>
  <conditionalFormatting sqref="K17">
    <cfRule type="containsText" dxfId="161" priority="34" operator="containsText" text="In Progress">
      <formula>NOT(ISERROR(SEARCH("In Progress",K17)))</formula>
    </cfRule>
    <cfRule type="containsText" dxfId="160" priority="33" operator="containsText" text="No">
      <formula>NOT(ISERROR(SEARCH("No",K17)))</formula>
    </cfRule>
    <cfRule type="containsText" dxfId="159" priority="35" operator="containsText" text="Yes">
      <formula>NOT(ISERROR(SEARCH("Yes",K17)))</formula>
    </cfRule>
  </conditionalFormatting>
  <conditionalFormatting sqref="K17:K23">
    <cfRule type="expression" dxfId="158" priority="26">
      <formula>$C17="N"</formula>
    </cfRule>
  </conditionalFormatting>
  <conditionalFormatting sqref="K18">
    <cfRule type="containsText" dxfId="157" priority="131" operator="containsText" text="Yes">
      <formula>NOT(ISERROR(SEARCH("Yes",K18)))</formula>
    </cfRule>
    <cfRule type="containsText" dxfId="156" priority="130" operator="containsText" text="In Progress">
      <formula>NOT(ISERROR(SEARCH("In Progress",K18)))</formula>
    </cfRule>
  </conditionalFormatting>
  <conditionalFormatting sqref="K18:K19">
    <cfRule type="containsText" dxfId="155" priority="129" operator="containsText" text="No">
      <formula>NOT(ISERROR(SEARCH("No",K18)))</formula>
    </cfRule>
  </conditionalFormatting>
  <conditionalFormatting sqref="K19">
    <cfRule type="containsText" dxfId="154" priority="160" operator="containsText" text="Yes">
      <formula>NOT(ISERROR(SEARCH("Yes",K19)))</formula>
    </cfRule>
    <cfRule type="containsText" dxfId="153" priority="159" operator="containsText" text="Incomplete">
      <formula>NOT(ISERROR(SEARCH("Incomplete",K19)))</formula>
    </cfRule>
  </conditionalFormatting>
  <conditionalFormatting sqref="K20">
    <cfRule type="containsText" dxfId="152" priority="192" operator="containsText" text="No">
      <formula>NOT(ISERROR(SEARCH("No",K20)))</formula>
    </cfRule>
    <cfRule type="containsText" dxfId="151" priority="195" operator="containsText" text="Yes">
      <formula>NOT(ISERROR(SEARCH("Yes",K20)))</formula>
    </cfRule>
    <cfRule type="containsText" dxfId="150" priority="194" operator="containsText" text="In Progress">
      <formula>NOT(ISERROR(SEARCH("In Progress",K20)))</formula>
    </cfRule>
  </conditionalFormatting>
  <conditionalFormatting sqref="K21">
    <cfRule type="containsText" dxfId="149" priority="215" operator="containsText" text="Yes">
      <formula>NOT(ISERROR(SEARCH("Yes",K21)))</formula>
    </cfRule>
    <cfRule type="containsText" dxfId="148" priority="214" operator="containsText" text="In Progress">
      <formula>NOT(ISERROR(SEARCH("In Progress",K21)))</formula>
    </cfRule>
    <cfRule type="containsText" dxfId="147" priority="212" operator="containsText" text="No">
      <formula>NOT(ISERROR(SEARCH("No",K21)))</formula>
    </cfRule>
  </conditionalFormatting>
  <conditionalFormatting sqref="K22">
    <cfRule type="containsText" dxfId="146" priority="234" operator="containsText" text="In Progress">
      <formula>NOT(ISERROR(SEARCH("In Progress",K22)))</formula>
    </cfRule>
    <cfRule type="containsText" dxfId="145" priority="235" operator="containsText" text="Yes">
      <formula>NOT(ISERROR(SEARCH("Yes",K22)))</formula>
    </cfRule>
  </conditionalFormatting>
  <conditionalFormatting sqref="K22:K23">
    <cfRule type="containsText" dxfId="144" priority="232" operator="containsText" text="No">
      <formula>NOT(ISERROR(SEARCH("No",K22)))</formula>
    </cfRule>
  </conditionalFormatting>
  <conditionalFormatting sqref="K23">
    <cfRule type="containsText" dxfId="143" priority="248" operator="containsText" text="Yes">
      <formula>NOT(ISERROR(SEARCH("Yes",K23)))</formula>
    </cfRule>
    <cfRule type="containsText" dxfId="142" priority="247" operator="containsText" text="Incomplete">
      <formula>NOT(ISERROR(SEARCH("Incomplete",K23)))</formula>
    </cfRule>
  </conditionalFormatting>
  <conditionalFormatting sqref="K24">
    <cfRule type="containsText" dxfId="141" priority="461" operator="containsText" text="No">
      <formula>NOT(ISERROR(SEARCH("No",K24)))</formula>
    </cfRule>
    <cfRule type="containsText" dxfId="140" priority="467" operator="containsText" text="Yes">
      <formula>NOT(ISERROR(SEARCH("Yes",K24)))</formula>
    </cfRule>
    <cfRule type="containsText" dxfId="139" priority="469" operator="containsText" text="In Progress">
      <formula>NOT(ISERROR(SEARCH("In Progress",K24)))</formula>
    </cfRule>
    <cfRule type="containsText" dxfId="138" priority="460" operator="containsText" text="In Progress">
      <formula>NOT(ISERROR(SEARCH("In Progress",K24)))</formula>
    </cfRule>
    <cfRule type="containsText" dxfId="137" priority="468" operator="containsText" text="No">
      <formula>NOT(ISERROR(SEARCH("No",K24)))</formula>
    </cfRule>
    <cfRule type="containsText" dxfId="136" priority="459" operator="containsText" text="On track">
      <formula>NOT(ISERROR(SEARCH("On track",K24)))</formula>
    </cfRule>
    <cfRule type="containsBlanks" dxfId="135" priority="465">
      <formula>LEN(TRIM(K24))=0</formula>
    </cfRule>
    <cfRule type="containsText" dxfId="134" priority="464" operator="containsText" text="Yes">
      <formula>NOT(ISERROR(SEARCH("Yes",K24)))</formula>
    </cfRule>
    <cfRule type="containsText" dxfId="133" priority="463" operator="containsText" text="Still in development">
      <formula>NOT(ISERROR(SEARCH("Still in development",K24)))</formula>
    </cfRule>
    <cfRule type="containsText" dxfId="132" priority="462" operator="containsText" text="Off track">
      <formula>NOT(ISERROR(SEARCH("Off track",K24)))</formula>
    </cfRule>
  </conditionalFormatting>
  <conditionalFormatting sqref="L9:L10">
    <cfRule type="containsText" dxfId="131" priority="369" operator="containsText" text="N/A">
      <formula>NOT(ISERROR(SEARCH("N/A",L9)))</formula>
    </cfRule>
  </conditionalFormatting>
  <conditionalFormatting sqref="L19:L22">
    <cfRule type="containsText" dxfId="130" priority="161" operator="containsText" text="N/A">
      <formula>NOT(ISERROR(SEARCH("N/A",L19)))</formula>
    </cfRule>
  </conditionalFormatting>
  <conditionalFormatting sqref="L24:M24">
    <cfRule type="containsText" dxfId="129" priority="488" operator="containsText" text="N/A">
      <formula>NOT(ISERROR(SEARCH("N/A",L24)))</formula>
    </cfRule>
  </conditionalFormatting>
  <conditionalFormatting sqref="M5">
    <cfRule type="containsText" dxfId="128" priority="535" operator="containsText" text="In Progress">
      <formula>NOT(ISERROR(SEARCH("In Progress",M5)))</formula>
    </cfRule>
    <cfRule type="containsText" dxfId="127" priority="536" operator="containsText" text="No">
      <formula>NOT(ISERROR(SEARCH("No",M5)))</formula>
    </cfRule>
    <cfRule type="containsText" dxfId="126" priority="538" operator="containsText" text="Still in development">
      <formula>NOT(ISERROR(SEARCH("Still in development",M5)))</formula>
    </cfRule>
    <cfRule type="containsText" dxfId="125" priority="537" operator="containsText" text="Off track">
      <formula>NOT(ISERROR(SEARCH("Off track",M5)))</formula>
    </cfRule>
    <cfRule type="containsText" dxfId="124" priority="534" operator="containsText" text="On track">
      <formula>NOT(ISERROR(SEARCH("On track",M5)))</formula>
    </cfRule>
    <cfRule type="containsText" dxfId="123" priority="539" operator="containsText" text="Yes">
      <formula>NOT(ISERROR(SEARCH("Yes",M5)))</formula>
    </cfRule>
    <cfRule type="containsBlanks" dxfId="122" priority="540">
      <formula>LEN(TRIM(M5))=0</formula>
    </cfRule>
  </conditionalFormatting>
  <conditionalFormatting sqref="M9 E9">
    <cfRule type="containsText" dxfId="121" priority="420" operator="containsText" text="No">
      <formula>NOT(ISERROR(SEARCH("No",E9)))</formula>
    </cfRule>
  </conditionalFormatting>
  <conditionalFormatting sqref="M9:M13">
    <cfRule type="expression" dxfId="120" priority="268">
      <formula>$C9="N"</formula>
    </cfRule>
  </conditionalFormatting>
  <conditionalFormatting sqref="M10 E10">
    <cfRule type="containsText" dxfId="119" priority="391" operator="containsText" text="No">
      <formula>NOT(ISERROR(SEARCH("No",E10)))</formula>
    </cfRule>
  </conditionalFormatting>
  <conditionalFormatting sqref="M11 E11">
    <cfRule type="containsText" dxfId="118" priority="330" operator="containsText" text="No">
      <formula>NOT(ISERROR(SEARCH("No",E11)))</formula>
    </cfRule>
  </conditionalFormatting>
  <conditionalFormatting sqref="M12">
    <cfRule type="containsText" dxfId="117" priority="258" operator="containsText" text="In Progress">
      <formula>NOT(ISERROR(SEARCH("In Progress",M12)))</formula>
    </cfRule>
    <cfRule type="containsText" dxfId="116" priority="259" operator="containsText" text="Yes">
      <formula>NOT(ISERROR(SEARCH("Yes",M12)))</formula>
    </cfRule>
    <cfRule type="containsText" dxfId="115" priority="260" operator="containsText" text="No">
      <formula>NOT(ISERROR(SEARCH("No",M12)))</formula>
    </cfRule>
    <cfRule type="containsText" dxfId="114" priority="262" operator="containsText" text="Yes">
      <formula>NOT(ISERROR(SEARCH("Yes",M12)))</formula>
    </cfRule>
    <cfRule type="containsText" dxfId="113" priority="266" operator="containsText" text="Yes">
      <formula>NOT(ISERROR(SEARCH("Yes",M12)))</formula>
    </cfRule>
    <cfRule type="containsText" dxfId="112" priority="257" operator="containsText" text="No">
      <formula>NOT(ISERROR(SEARCH("No",M12)))</formula>
    </cfRule>
    <cfRule type="expression" dxfId="111" priority="263">
      <formula>$C$9="N"</formula>
    </cfRule>
    <cfRule type="containsText" dxfId="110" priority="264" operator="containsText" text="No">
      <formula>NOT(ISERROR(SEARCH("No",M12)))</formula>
    </cfRule>
    <cfRule type="containsText" dxfId="109" priority="265" operator="containsText" text="In Progress">
      <formula>NOT(ISERROR(SEARCH("In Progress",M12)))</formula>
    </cfRule>
    <cfRule type="containsText" dxfId="108" priority="261" operator="containsText" text="In Progress">
      <formula>NOT(ISERROR(SEARCH("In Progress",M12)))</formula>
    </cfRule>
  </conditionalFormatting>
  <conditionalFormatting sqref="M12:M13 E13">
    <cfRule type="containsText" dxfId="107" priority="307" operator="containsText" text="Yes">
      <formula>NOT(ISERROR(SEARCH("Yes",E12)))</formula>
    </cfRule>
    <cfRule type="containsText" dxfId="106" priority="306" operator="containsText" text="In Progress">
      <formula>NOT(ISERROR(SEARCH("In Progress",E12)))</formula>
    </cfRule>
  </conditionalFormatting>
  <conditionalFormatting sqref="M14 K9:K14">
    <cfRule type="expression" dxfId="105" priority="115">
      <formula>$C9="N"</formula>
    </cfRule>
  </conditionalFormatting>
  <conditionalFormatting sqref="M14">
    <cfRule type="containsText" dxfId="104" priority="122" operator="containsText" text="Yes">
      <formula>NOT(ISERROR(SEARCH("Yes",M14)))</formula>
    </cfRule>
    <cfRule type="containsText" dxfId="103" priority="120" operator="containsText" text="No">
      <formula>NOT(ISERROR(SEARCH("No",M14)))</formula>
    </cfRule>
    <cfRule type="expression" dxfId="102" priority="79">
      <formula>$C$9="N"</formula>
    </cfRule>
    <cfRule type="containsText" dxfId="101" priority="76" operator="containsText" text="No">
      <formula>NOT(ISERROR(SEARCH("No",M14)))</formula>
    </cfRule>
    <cfRule type="containsText" dxfId="100" priority="80" operator="containsText" text="No">
      <formula>NOT(ISERROR(SEARCH("No",M14)))</formula>
    </cfRule>
    <cfRule type="containsText" dxfId="99" priority="81" operator="containsText" text="In Progress">
      <formula>NOT(ISERROR(SEARCH("In Progress",M14)))</formula>
    </cfRule>
    <cfRule type="containsText" dxfId="98" priority="121" operator="containsText" text="In Progress">
      <formula>NOT(ISERROR(SEARCH("In Progress",M14)))</formula>
    </cfRule>
    <cfRule type="containsText" dxfId="97" priority="82" operator="containsText" text="Yes">
      <formula>NOT(ISERROR(SEARCH("Yes",M14)))</formula>
    </cfRule>
    <cfRule type="containsText" dxfId="96" priority="77" operator="containsText" text="In Progress">
      <formula>NOT(ISERROR(SEARCH("In Progress",M14)))</formula>
    </cfRule>
    <cfRule type="containsText" dxfId="95" priority="78" operator="containsText" text="Yes">
      <formula>NOT(ISERROR(SEARCH("Yes",M14)))</formula>
    </cfRule>
  </conditionalFormatting>
  <conditionalFormatting sqref="M14:M15">
    <cfRule type="containsText" dxfId="94" priority="63" operator="containsText" text="In Progress">
      <formula>NOT(ISERROR(SEARCH("In Progress",M14)))</formula>
    </cfRule>
    <cfRule type="containsText" dxfId="93" priority="62" operator="containsText" text="No">
      <formula>NOT(ISERROR(SEARCH("No",M14)))</formula>
    </cfRule>
    <cfRule type="containsText" dxfId="92" priority="64" operator="containsText" text="Yes">
      <formula>NOT(ISERROR(SEARCH("Yes",M14)))</formula>
    </cfRule>
  </conditionalFormatting>
  <conditionalFormatting sqref="M15">
    <cfRule type="expression" dxfId="91" priority="61">
      <formula>$C15="N"</formula>
    </cfRule>
  </conditionalFormatting>
  <conditionalFormatting sqref="M15:M16">
    <cfRule type="containsText" dxfId="90" priority="607" operator="containsText" text="Yes">
      <formula>NOT(ISERROR(SEARCH("Yes",M15)))</formula>
    </cfRule>
    <cfRule type="containsText" dxfId="89" priority="605" operator="containsText" text="No">
      <formula>NOT(ISERROR(SEARCH("No",M15)))</formula>
    </cfRule>
    <cfRule type="containsText" dxfId="88" priority="606" operator="containsText" text="In Progress">
      <formula>NOT(ISERROR(SEARCH("In Progress",M15)))</formula>
    </cfRule>
  </conditionalFormatting>
  <conditionalFormatting sqref="M17">
    <cfRule type="containsText" dxfId="87" priority="5" operator="containsText" text="No">
      <formula>NOT(ISERROR(SEARCH("No",M17)))</formula>
    </cfRule>
    <cfRule type="containsText" dxfId="86" priority="6" operator="containsText" text="In Progress">
      <formula>NOT(ISERROR(SEARCH("In Progress",M17)))</formula>
    </cfRule>
    <cfRule type="containsText" dxfId="85" priority="7" operator="containsText" text="Yes">
      <formula>NOT(ISERROR(SEARCH("Yes",M17)))</formula>
    </cfRule>
    <cfRule type="containsText" dxfId="84" priority="8" operator="containsText" text="No">
      <formula>NOT(ISERROR(SEARCH("No",M17)))</formula>
    </cfRule>
    <cfRule type="containsText" dxfId="83" priority="9" operator="containsText" text="In Progress">
      <formula>NOT(ISERROR(SEARCH("In Progress",M17)))</formula>
    </cfRule>
    <cfRule type="containsText" dxfId="82" priority="10" operator="containsText" text="Yes">
      <formula>NOT(ISERROR(SEARCH("Yes",M17)))</formula>
    </cfRule>
    <cfRule type="expression" dxfId="81" priority="11">
      <formula>$C$9="N"</formula>
    </cfRule>
    <cfRule type="containsText" dxfId="80" priority="12" operator="containsText" text="No">
      <formula>NOT(ISERROR(SEARCH("No",M17)))</formula>
    </cfRule>
    <cfRule type="containsText" dxfId="79" priority="13" operator="containsText" text="In Progress">
      <formula>NOT(ISERROR(SEARCH("In Progress",M17)))</formula>
    </cfRule>
    <cfRule type="containsText" dxfId="78" priority="14" operator="containsText" text="Yes">
      <formula>NOT(ISERROR(SEARCH("Yes",M17)))</formula>
    </cfRule>
  </conditionalFormatting>
  <conditionalFormatting sqref="M18:M22">
    <cfRule type="containsText" dxfId="77" priority="151" operator="containsText" text="In Progress">
      <formula>NOT(ISERROR(SEARCH("In Progress",M18)))</formula>
    </cfRule>
    <cfRule type="containsText" dxfId="76" priority="152" operator="containsText" text="Yes">
      <formula>NOT(ISERROR(SEARCH("Yes",M18)))</formula>
    </cfRule>
  </conditionalFormatting>
  <conditionalFormatting sqref="M18:M23">
    <cfRule type="containsText" dxfId="75" priority="150" operator="containsText" text="No">
      <formula>NOT(ISERROR(SEARCH("No",M18)))</formula>
    </cfRule>
  </conditionalFormatting>
  <conditionalFormatting sqref="M23">
    <cfRule type="containsText" dxfId="74" priority="245" operator="containsText" text="Yes">
      <formula>NOT(ISERROR(SEARCH("Yes",M23)))</formula>
    </cfRule>
    <cfRule type="containsText" dxfId="73" priority="244" operator="containsText" text="Incomplete">
      <formula>NOT(ISERROR(SEARCH("Incomplete",M23)))</formula>
    </cfRule>
  </conditionalFormatting>
  <conditionalFormatting sqref="M24">
    <cfRule type="containsText" dxfId="72" priority="490" operator="containsText" text="No">
      <formula>NOT(ISERROR(SEARCH("No",M24)))</formula>
    </cfRule>
    <cfRule type="containsText" dxfId="71" priority="491" operator="containsText" text="In Progress">
      <formula>NOT(ISERROR(SEARCH("In Progress",M24)))</formula>
    </cfRule>
    <cfRule type="containsBlanks" dxfId="70" priority="487">
      <formula>LEN(TRIM(M24))=0</formula>
    </cfRule>
    <cfRule type="containsText" dxfId="69" priority="481" operator="containsText" text="On track">
      <formula>NOT(ISERROR(SEARCH("On track",M24)))</formula>
    </cfRule>
    <cfRule type="containsText" dxfId="68" priority="486" operator="containsText" text="Yes">
      <formula>NOT(ISERROR(SEARCH("Yes",M24)))</formula>
    </cfRule>
    <cfRule type="containsText" dxfId="67" priority="485" operator="containsText" text="Still in development">
      <formula>NOT(ISERROR(SEARCH("Still in development",M24)))</formula>
    </cfRule>
    <cfRule type="containsText" dxfId="66" priority="484" operator="containsText" text="Off track">
      <formula>NOT(ISERROR(SEARCH("Off track",M24)))</formula>
    </cfRule>
    <cfRule type="containsText" dxfId="65" priority="483" operator="containsText" text="No">
      <formula>NOT(ISERROR(SEARCH("No",M24)))</formula>
    </cfRule>
    <cfRule type="containsText" dxfId="64" priority="482" operator="containsText" text="In Progress">
      <formula>NOT(ISERROR(SEARCH("In Progress",M24)))</formula>
    </cfRule>
    <cfRule type="containsText" dxfId="63" priority="489" operator="containsText" text="Yes">
      <formula>NOT(ISERROR(SEARCH("Yes",M24)))</formula>
    </cfRule>
  </conditionalFormatting>
  <conditionalFormatting sqref="M9:P9">
    <cfRule type="containsText" dxfId="62" priority="410" operator="containsText" text="N/A">
      <formula>NOT(ISERROR(SEARCH("N/A",M9)))</formula>
    </cfRule>
  </conditionalFormatting>
  <conditionalFormatting sqref="M10:P10">
    <cfRule type="containsText" dxfId="61" priority="381" operator="containsText" text="N/A">
      <formula>NOT(ISERROR(SEARCH("N/A",M10)))</formula>
    </cfRule>
  </conditionalFormatting>
  <conditionalFormatting sqref="M18:P19">
    <cfRule type="containsText" dxfId="60" priority="140" operator="containsText" text="N/A">
      <formula>NOT(ISERROR(SEARCH("N/A",M18)))</formula>
    </cfRule>
  </conditionalFormatting>
  <conditionalFormatting sqref="N24:XFD24">
    <cfRule type="containsText" dxfId="59" priority="493" operator="containsText" text="N/A">
      <formula>NOT(ISERROR(SEARCH("N/A",N24)))</formula>
    </cfRule>
  </conditionalFormatting>
  <conditionalFormatting sqref="O5">
    <cfRule type="containsBlanks" dxfId="58" priority="533">
      <formula>LEN(TRIM(O5))=0</formula>
    </cfRule>
    <cfRule type="containsText" dxfId="57" priority="528" operator="containsText" text="In Progress">
      <formula>NOT(ISERROR(SEARCH("In Progress",O5)))</formula>
    </cfRule>
    <cfRule type="containsText" dxfId="56" priority="529" operator="containsText" text="No">
      <formula>NOT(ISERROR(SEARCH("No",O5)))</formula>
    </cfRule>
    <cfRule type="containsText" dxfId="55" priority="530" operator="containsText" text="Off track">
      <formula>NOT(ISERROR(SEARCH("Off track",O5)))</formula>
    </cfRule>
    <cfRule type="containsText" dxfId="54" priority="531" operator="containsText" text="Still in development">
      <formula>NOT(ISERROR(SEARCH("Still in development",O5)))</formula>
    </cfRule>
    <cfRule type="containsText" dxfId="53" priority="532" operator="containsText" text="Yes">
      <formula>NOT(ISERROR(SEARCH("Yes",O5)))</formula>
    </cfRule>
    <cfRule type="containsText" dxfId="52" priority="527" operator="containsText" text="On track">
      <formula>NOT(ISERROR(SEARCH("On track",O5)))</formula>
    </cfRule>
  </conditionalFormatting>
  <conditionalFormatting sqref="O9">
    <cfRule type="containsText" dxfId="51" priority="405" operator="containsText" text="Yes">
      <formula>NOT(ISERROR(SEARCH("Yes",O9)))</formula>
    </cfRule>
    <cfRule type="containsText" dxfId="50" priority="403" operator="containsText" text="No">
      <formula>NOT(ISERROR(SEARCH("No",O9)))</formula>
    </cfRule>
    <cfRule type="containsText" dxfId="49" priority="404" operator="containsText" text="In Progress">
      <formula>NOT(ISERROR(SEARCH("In Progress",O9)))</formula>
    </cfRule>
    <cfRule type="containsText" dxfId="48" priority="425" operator="containsText" text="Yes">
      <formula>NOT(ISERROR(SEARCH("Yes",O9)))</formula>
    </cfRule>
    <cfRule type="containsText" dxfId="47" priority="424" operator="containsText" text="In Progress">
      <formula>NOT(ISERROR(SEARCH("In Progress",O9)))</formula>
    </cfRule>
    <cfRule type="containsText" dxfId="46" priority="423" operator="containsText" text="No">
      <formula>NOT(ISERROR(SEARCH("No",O9)))</formula>
    </cfRule>
  </conditionalFormatting>
  <conditionalFormatting sqref="O9:O10">
    <cfRule type="containsText" dxfId="45" priority="395" operator="containsText" text="In Progress">
      <formula>NOT(ISERROR(SEARCH("In Progress",O9)))</formula>
    </cfRule>
    <cfRule type="containsText" dxfId="44" priority="394" operator="containsText" text="No">
      <formula>NOT(ISERROR(SEARCH("No",O9)))</formula>
    </cfRule>
    <cfRule type="containsText" dxfId="43" priority="396" operator="containsText" text="Yes">
      <formula>NOT(ISERROR(SEARCH("Yes",O9)))</formula>
    </cfRule>
  </conditionalFormatting>
  <conditionalFormatting sqref="O9:O14">
    <cfRule type="expression" dxfId="42" priority="83">
      <formula>$C9="N"</formula>
    </cfRule>
  </conditionalFormatting>
  <conditionalFormatting sqref="O10">
    <cfRule type="containsText" dxfId="41" priority="375" operator="containsText" text="In Progress">
      <formula>NOT(ISERROR(SEARCH("In Progress",O10)))</formula>
    </cfRule>
    <cfRule type="containsText" dxfId="40" priority="374" operator="containsText" text="No">
      <formula>NOT(ISERROR(SEARCH("No",O10)))</formula>
    </cfRule>
    <cfRule type="containsText" dxfId="39" priority="376" operator="containsText" text="Yes">
      <formula>NOT(ISERROR(SEARCH("Yes",O10)))</formula>
    </cfRule>
  </conditionalFormatting>
  <conditionalFormatting sqref="O10:O11">
    <cfRule type="containsText" dxfId="38" priority="338" operator="containsText" text="Yes">
      <formula>NOT(ISERROR(SEARCH("Yes",O10)))</formula>
    </cfRule>
    <cfRule type="containsText" dxfId="37" priority="337" operator="containsText" text="In Progress">
      <formula>NOT(ISERROR(SEARCH("In Progress",O10)))</formula>
    </cfRule>
    <cfRule type="containsText" dxfId="36" priority="336" operator="containsText" text="No">
      <formula>NOT(ISERROR(SEARCH("No",O10)))</formula>
    </cfRule>
  </conditionalFormatting>
  <conditionalFormatting sqref="O11">
    <cfRule type="containsText" dxfId="35" priority="334" operator="containsText" text="In Progress">
      <formula>NOT(ISERROR(SEARCH("In Progress",O11)))</formula>
    </cfRule>
    <cfRule type="containsText" dxfId="34" priority="335" operator="containsText" text="Yes">
      <formula>NOT(ISERROR(SEARCH("Yes",O11)))</formula>
    </cfRule>
    <cfRule type="containsText" dxfId="33" priority="333" operator="containsText" text="No">
      <formula>NOT(ISERROR(SEARCH("No",O11)))</formula>
    </cfRule>
    <cfRule type="containsText" dxfId="32" priority="321" operator="containsText" text="In Progress">
      <formula>NOT(ISERROR(SEARCH("In Progress",O11)))</formula>
    </cfRule>
    <cfRule type="containsText" dxfId="31" priority="320" operator="containsText" text="No">
      <formula>NOT(ISERROR(SEARCH("No",O11)))</formula>
    </cfRule>
    <cfRule type="containsText" dxfId="30" priority="322" operator="containsText" text="Yes">
      <formula>NOT(ISERROR(SEARCH("Yes",O11)))</formula>
    </cfRule>
  </conditionalFormatting>
  <conditionalFormatting sqref="O11:O13">
    <cfRule type="containsText" dxfId="29" priority="272" operator="containsText" text="Yes">
      <formula>NOT(ISERROR(SEARCH("Yes",O11)))</formula>
    </cfRule>
    <cfRule type="containsText" dxfId="28" priority="270" operator="containsText" text="No">
      <formula>NOT(ISERROR(SEARCH("No",O11)))</formula>
    </cfRule>
    <cfRule type="containsText" dxfId="27" priority="271" operator="containsText" text="In Progress">
      <formula>NOT(ISERROR(SEARCH("In Progress",O11)))</formula>
    </cfRule>
  </conditionalFormatting>
  <conditionalFormatting sqref="O14">
    <cfRule type="containsBlanks" dxfId="26" priority="91">
      <formula>LEN(TRIM(O14))=0</formula>
    </cfRule>
    <cfRule type="containsText" dxfId="25" priority="90" operator="containsText" text="Yes">
      <formula>NOT(ISERROR(SEARCH("Yes",O14)))</formula>
    </cfRule>
    <cfRule type="containsText" dxfId="24" priority="89" operator="containsText" text="Still in development">
      <formula>NOT(ISERROR(SEARCH("Still in development",O14)))</formula>
    </cfRule>
    <cfRule type="containsText" dxfId="23" priority="88" operator="containsText" text="Off track">
      <formula>NOT(ISERROR(SEARCH("Off track",O14)))</formula>
    </cfRule>
    <cfRule type="containsText" dxfId="22" priority="85" operator="containsText" text="On track">
      <formula>NOT(ISERROR(SEARCH("On track",O14)))</formula>
    </cfRule>
    <cfRule type="containsText" dxfId="21" priority="86" operator="containsText" text="In Progress">
      <formula>NOT(ISERROR(SEARCH("In Progress",O14)))</formula>
    </cfRule>
    <cfRule type="containsText" dxfId="20" priority="87" operator="containsText" text="No">
      <formula>NOT(ISERROR(SEARCH("No",O14)))</formula>
    </cfRule>
  </conditionalFormatting>
  <conditionalFormatting sqref="O15:O16">
    <cfRule type="containsText" dxfId="19" priority="59" operator="containsText" text="In Progress">
      <formula>NOT(ISERROR(SEARCH("In Progress",O15)))</formula>
    </cfRule>
    <cfRule type="containsText" dxfId="18" priority="58" operator="containsText" text="No">
      <formula>NOT(ISERROR(SEARCH("No",O15)))</formula>
    </cfRule>
    <cfRule type="expression" dxfId="17" priority="57">
      <formula>$C15="N"</formula>
    </cfRule>
    <cfRule type="containsText" dxfId="16" priority="569" operator="containsText" text="No">
      <formula>NOT(ISERROR(SEARCH("No",O15)))</formula>
    </cfRule>
    <cfRule type="containsText" dxfId="15" priority="570" operator="containsText" text="In Progress">
      <formula>NOT(ISERROR(SEARCH("In Progress",O15)))</formula>
    </cfRule>
    <cfRule type="containsText" dxfId="14" priority="571" operator="containsText" text="Yes">
      <formula>NOT(ISERROR(SEARCH("Yes",O15)))</formula>
    </cfRule>
    <cfRule type="containsText" dxfId="13" priority="60" operator="containsText" text="Yes">
      <formula>NOT(ISERROR(SEARCH("Yes",O15)))</formula>
    </cfRule>
  </conditionalFormatting>
  <conditionalFormatting sqref="O17">
    <cfRule type="containsText" dxfId="12" priority="43" operator="containsText" text="In Progress">
      <formula>NOT(ISERROR(SEARCH("In Progress",O17)))</formula>
    </cfRule>
    <cfRule type="containsText" dxfId="11" priority="44" operator="containsText" text="Yes">
      <formula>NOT(ISERROR(SEARCH("Yes",O17)))</formula>
    </cfRule>
    <cfRule type="containsText" dxfId="10" priority="42" operator="containsText" text="No">
      <formula>NOT(ISERROR(SEARCH("No",O17)))</formula>
    </cfRule>
  </conditionalFormatting>
  <conditionalFormatting sqref="O17:O23">
    <cfRule type="expression" dxfId="9" priority="24">
      <formula>$C17="N"</formula>
    </cfRule>
  </conditionalFormatting>
  <conditionalFormatting sqref="O18:O22">
    <cfRule type="containsText" dxfId="8" priority="154" operator="containsText" text="In Progress">
      <formula>NOT(ISERROR(SEARCH("In Progress",O18)))</formula>
    </cfRule>
    <cfRule type="containsText" dxfId="7" priority="155" operator="containsText" text="Yes">
      <formula>NOT(ISERROR(SEARCH("Yes",O18)))</formula>
    </cfRule>
  </conditionalFormatting>
  <conditionalFormatting sqref="O18:O23">
    <cfRule type="containsText" dxfId="6" priority="153" operator="containsText" text="No">
      <formula>NOT(ISERROR(SEARCH("No",O18)))</formula>
    </cfRule>
  </conditionalFormatting>
  <conditionalFormatting sqref="O23">
    <cfRule type="containsText" dxfId="5" priority="241" operator="containsText" text="Incomplete">
      <formula>NOT(ISERROR(SEARCH("Incomplete",O23)))</formula>
    </cfRule>
    <cfRule type="containsText" dxfId="4" priority="242" operator="containsText" text="Yes">
      <formula>NOT(ISERROR(SEARCH("Yes",O23)))</formula>
    </cfRule>
  </conditionalFormatting>
  <conditionalFormatting sqref="O24">
    <cfRule type="containsText" dxfId="3" priority="494" operator="containsText" text="No">
      <formula>NOT(ISERROR(SEARCH("No",O24)))</formula>
    </cfRule>
    <cfRule type="containsText" dxfId="2" priority="495" operator="containsText" text="Yes">
      <formula>NOT(ISERROR(SEARCH("Yes",O24)))</formula>
    </cfRule>
    <cfRule type="containsText" dxfId="1" priority="492" operator="containsText" text="Complies">
      <formula>NOT(ISERROR(SEARCH("Complies",O24)))</formula>
    </cfRule>
  </conditionalFormatting>
  <conditionalFormatting sqref="O12:P13">
    <cfRule type="containsText" dxfId="0" priority="295" operator="containsText" text="N/A">
      <formula>NOT(ISERROR(SEARCH("N/A",O12)))</formula>
    </cfRule>
  </conditionalFormatting>
  <dataValidations count="5">
    <dataValidation type="list" allowBlank="1" showInputMessage="1" showErrorMessage="1" sqref="E5:E6 O5 M5 I5 K5 G5:G6 O8 I7:I8 K7:K8 I23 M8:M11 O23 K23 M23 G18:G23 E18:E23 I18:I19 K17:K19 M13 E8:E14 O17:O18 K14 O14 G8:G15 M18:M19 M16 I11:I13" xr:uid="{0C81B5AE-BDB8-4D38-B196-8CC35E9EC663}">
      <formula1>"Yes, No, In Progress, Concerns"</formula1>
    </dataValidation>
    <dataValidation type="list" allowBlank="1" showInputMessage="1" showErrorMessage="1" sqref="C6:C7 C9" xr:uid="{8C3EFDB4-C8BD-4132-A583-A4544B8C617E}">
      <formula1>"Y, N"</formula1>
    </dataValidation>
    <dataValidation type="list" allowBlank="1" showInputMessage="1" showErrorMessage="1" sqref="C20 C10 C23 C12:C16" xr:uid="{D3727B2B-86EC-44CA-A78E-842F4D69B0FD}">
      <formula1>"Y,N"</formula1>
    </dataValidation>
    <dataValidation type="list" allowBlank="1" showInputMessage="1" showErrorMessage="1" sqref="O24" xr:uid="{DFCA72FC-5C1D-459E-8204-78B8B301E92F}">
      <formula1>"Complies, Does not comply"</formula1>
    </dataValidation>
    <dataValidation type="list" allowBlank="1" showInputMessage="1" showErrorMessage="1" sqref="M24 K24 I24 G24 E24" xr:uid="{A8E43103-CA11-492E-970A-B441D50F0FE9}">
      <formula1>"On Track, Still in development, Off track"</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A5E8664182064E8C0D4C23C5B178CA" ma:contentTypeVersion="10" ma:contentTypeDescription="Create a new document." ma:contentTypeScope="" ma:versionID="a86c202b8bf2bb10722f270602e62147">
  <xsd:schema xmlns:xsd="http://www.w3.org/2001/XMLSchema" xmlns:xs="http://www.w3.org/2001/XMLSchema" xmlns:p="http://schemas.microsoft.com/office/2006/metadata/properties" xmlns:ns2="6b61bd86-16e5-4acc-a76c-13869bca2fa7" xmlns:ns3="801cc8c0-4621-43b0-afce-2e2348d6bd3c" targetNamespace="http://schemas.microsoft.com/office/2006/metadata/properties" ma:root="true" ma:fieldsID="c42d523f0ea48d1266d70acc40676ca3" ns2:_="" ns3:_="">
    <xsd:import namespace="6b61bd86-16e5-4acc-a76c-13869bca2fa7"/>
    <xsd:import namespace="801cc8c0-4621-43b0-afce-2e2348d6bd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1bd86-16e5-4acc-a76c-13869bca2f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cc8c0-4621-43b0-afce-2e2348d6bd3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58F2C-032F-4F26-BB3F-B3033844F17D}"/>
</file>

<file path=customXml/itemProps2.xml><?xml version="1.0" encoding="utf-8"?>
<ds:datastoreItem xmlns:ds="http://schemas.openxmlformats.org/officeDocument/2006/customXml" ds:itemID="{315A645E-04BF-4890-AEA8-548B0A75B5E1}"/>
</file>

<file path=customXml/itemProps3.xml><?xml version="1.0" encoding="utf-8"?>
<ds:datastoreItem xmlns:ds="http://schemas.openxmlformats.org/officeDocument/2006/customXml" ds:itemID="{7A3D1E4D-4A50-4604-BB6D-1CF258EE891C}"/>
</file>

<file path=docMetadata/LabelInfo.xml><?xml version="1.0" encoding="utf-8"?>
<clbl:labelList xmlns:clbl="http://schemas.microsoft.com/office/2020/mipLabelMetadata">
  <clbl:label id="{f6b6dd5b-f02f-441a-99a0-162ac5060bd2}" enabled="0" method="" siteId="{f6b6dd5b-f02f-441a-99a0-162ac5060bd2}"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Powers</dc:creator>
  <cp:keywords/>
  <dc:description/>
  <cp:lastModifiedBy/>
  <cp:revision/>
  <dcterms:created xsi:type="dcterms:W3CDTF">2024-01-18T23:44:59Z</dcterms:created>
  <dcterms:modified xsi:type="dcterms:W3CDTF">2025-04-10T22:58:23Z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0x01010064A5E8664182064E8C0D4C23C5B178CA</vt:lpwstr>
  </property>
</Properties>
</file>